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A7E4B942-0EB1-4E24-95DF-D0D9B606C0A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0" i="1" l="1"/>
  <c r="C364" i="1"/>
  <c r="C405" i="1"/>
  <c r="C579" i="1"/>
  <c r="C619" i="1"/>
  <c r="C625" i="1"/>
  <c r="C587" i="1"/>
  <c r="C592" i="1" s="1"/>
  <c r="C451" i="1"/>
  <c r="C458" i="1"/>
  <c r="C457" i="1"/>
  <c r="C415" i="1"/>
  <c r="C408" i="1"/>
  <c r="C373" i="1"/>
  <c r="C330" i="1"/>
  <c r="C329" i="1"/>
  <c r="C326" i="1"/>
  <c r="C316" i="1"/>
  <c r="C281" i="1"/>
  <c r="C291" i="1"/>
  <c r="C288" i="1"/>
  <c r="C235" i="1"/>
  <c r="C241" i="1"/>
  <c r="C232" i="1"/>
  <c r="C191" i="1"/>
  <c r="C199" i="1"/>
  <c r="C154" i="1"/>
  <c r="C142" i="1"/>
  <c r="C103" i="1"/>
  <c r="C108" i="1" s="1"/>
  <c r="C96" i="1" l="1"/>
  <c r="C68" i="1"/>
  <c r="C63" i="1"/>
  <c r="C14" i="1"/>
  <c r="C23" i="1"/>
  <c r="C29" i="1" s="1"/>
  <c r="C540" i="1"/>
  <c r="C502" i="1" l="1"/>
  <c r="C501" i="1"/>
  <c r="C718" i="1" l="1"/>
  <c r="C717" i="1"/>
  <c r="C671" i="1"/>
  <c r="C661" i="1"/>
  <c r="C631" i="1"/>
  <c r="C278" i="1" l="1"/>
  <c r="C188" i="1" l="1"/>
  <c r="C144" i="1"/>
  <c r="C708" i="1"/>
  <c r="C545" i="1"/>
  <c r="C98" i="1"/>
  <c r="C247" i="1" l="1"/>
  <c r="C379" i="1"/>
  <c r="C422" i="1"/>
  <c r="C73" i="1"/>
  <c r="C509" i="1" l="1"/>
  <c r="C492" i="1"/>
  <c r="C335" i="1" l="1"/>
  <c r="C319" i="1"/>
  <c r="C533" i="1"/>
  <c r="C448" i="1" l="1"/>
  <c r="C463" i="1" l="1"/>
  <c r="C297" i="1" l="1"/>
  <c r="C207" i="1" l="1"/>
  <c r="C161" i="1" l="1"/>
  <c r="C726" i="1" l="1"/>
</calcChain>
</file>

<file path=xl/sharedStrings.xml><?xml version="1.0" encoding="utf-8"?>
<sst xmlns="http://schemas.openxmlformats.org/spreadsheetml/2006/main" count="450" uniqueCount="71">
  <si>
    <t>ул. Ангарская, 21</t>
  </si>
  <si>
    <t>Доходы, руб</t>
  </si>
  <si>
    <t>Задолженность за коммунальные и жилищные услуги</t>
  </si>
  <si>
    <t>в том числе задолженность за жилищные услуги</t>
  </si>
  <si>
    <t xml:space="preserve">Жилищные услуги  </t>
  </si>
  <si>
    <t>Плата за пользование общедомовым имущестовом</t>
  </si>
  <si>
    <t>Обслуживание домофона</t>
  </si>
  <si>
    <t>Итого</t>
  </si>
  <si>
    <t>Расходы, руб</t>
  </si>
  <si>
    <t>Благоустройство,уборка территории</t>
  </si>
  <si>
    <t>Дератизация и дезинсекция</t>
  </si>
  <si>
    <t>Контроль качества воды</t>
  </si>
  <si>
    <t>Содержание и ремонт внутридомового оборудования</t>
  </si>
  <si>
    <t>Содержание коллективных антенн</t>
  </si>
  <si>
    <t>Текущий ремонт и содержание лифтов</t>
  </si>
  <si>
    <t xml:space="preserve">Текущий ремонт и содержание  </t>
  </si>
  <si>
    <t>Уборка помещений</t>
  </si>
  <si>
    <t>Услуги управления</t>
  </si>
  <si>
    <t>Итого расходы</t>
  </si>
  <si>
    <t>ул. Кочеткова, 22</t>
  </si>
  <si>
    <t>Обслуживание ворот</t>
  </si>
  <si>
    <t>ул. Красноармейская, 12</t>
  </si>
  <si>
    <t>ул. Красноармейская, 14</t>
  </si>
  <si>
    <t>Вознаграждение членов совета дома и председателя</t>
  </si>
  <si>
    <t>ул. Красноармейская, 54 (1-я очередь)</t>
  </si>
  <si>
    <t>ул. Красноармейская, 54 (2-я очередь)</t>
  </si>
  <si>
    <t>Содержание консъержа</t>
  </si>
  <si>
    <t>Содержание системы отопления и ГВС</t>
  </si>
  <si>
    <t>ул. Матвеева, 33</t>
  </si>
  <si>
    <t>ул. Нечаева, 66</t>
  </si>
  <si>
    <t>Содержание и ремонт общего имущества МКД</t>
  </si>
  <si>
    <t>Обслуживание домофонов</t>
  </si>
  <si>
    <t>Содержание домофона</t>
  </si>
  <si>
    <t>ул.Матвеева, 10</t>
  </si>
  <si>
    <t>Обслуживание видеонаблюдения</t>
  </si>
  <si>
    <t>Содержание и ремонт общего имуществаа МКД</t>
  </si>
  <si>
    <t>ул. Токмакова, 43</t>
  </si>
  <si>
    <t>Содержание домофонов</t>
  </si>
  <si>
    <t xml:space="preserve">Текущий ремонт и содержание </t>
  </si>
  <si>
    <t>ул. Кочеткова, 53</t>
  </si>
  <si>
    <t>Текущий ремонт и содержание</t>
  </si>
  <si>
    <t>Вознаграждение за начисление и сбор средств на кап.ремонт</t>
  </si>
  <si>
    <t>ул. Токмакова, 49</t>
  </si>
  <si>
    <t>Утверждаю:</t>
  </si>
  <si>
    <t>Директор ООО Сити-Сервис"</t>
  </si>
  <si>
    <t>Составил:</t>
  </si>
  <si>
    <t>Экономист ООО "Сити-Сервис"</t>
  </si>
  <si>
    <t>ул. Токмакова, 47</t>
  </si>
  <si>
    <t>Содержание системы электроснабжения</t>
  </si>
  <si>
    <t>в том числе задолжность за кап.ремонт на 01.01.23</t>
  </si>
  <si>
    <t>Контрорль качества воды</t>
  </si>
  <si>
    <t>Сордержание системы отопления и ГВС</t>
  </si>
  <si>
    <t>Капитальный ремонт, начислено в 2022году</t>
  </si>
  <si>
    <t>ул. Чкалова, 123</t>
  </si>
  <si>
    <t>ул. Токмакова, 41</t>
  </si>
  <si>
    <t>Вывоз строительного мусора</t>
  </si>
  <si>
    <t>Единовременная оплата за установку видеонаблюдения</t>
  </si>
  <si>
    <t>ул. Токмакова, 39</t>
  </si>
  <si>
    <t>ул. Токмакова, 45</t>
  </si>
  <si>
    <t xml:space="preserve">2023 год </t>
  </si>
  <si>
    <t>Видеонаблюдение</t>
  </si>
  <si>
    <t>Содержание и ремонт автоматической системы пожаротушения</t>
  </si>
  <si>
    <t>Комплексное видеонаблюдение</t>
  </si>
  <si>
    <t>Домофоны</t>
  </si>
  <si>
    <t>Содержание и ремонт внутридомоворо оборудования</t>
  </si>
  <si>
    <t>Капитальный ремонт, начислено в 2023 году</t>
  </si>
  <si>
    <t>в том числе задолжность за кап.ремонт на 01.01.24</t>
  </si>
  <si>
    <t>Содержание системы водоснаюжения и водоотведения</t>
  </si>
  <si>
    <t>Обслуживание ворот и калиток</t>
  </si>
  <si>
    <t>Содержание системы водоснабжения и водоотведения</t>
  </si>
  <si>
    <t>Монтаж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</si>
</sst>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4" fontId="0" fillId="0" borderId="0" xfId="0" applyNumberFormat="1" applyFill="1"/>
    <xf numFmtId="0" fontId="2" fillId="2" borderId="1" xfId="0" applyFont="1" applyFill="1" applyBorder="1"/>
    <xf numFmtId="0" fontId="1" fillId="2" borderId="2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4" fontId="1" fillId="0" borderId="3" xfId="0" applyNumberFormat="1" applyFont="1" applyFill="1" applyBorder="1"/>
    <xf numFmtId="0" fontId="2" fillId="0" borderId="4" xfId="0" applyFont="1" applyFill="1" applyBorder="1"/>
    <xf numFmtId="0" fontId="1" fillId="0" borderId="5" xfId="0" applyFont="1" applyFill="1" applyBorder="1"/>
    <xf numFmtId="4" fontId="1" fillId="0" borderId="6" xfId="0" applyNumberFormat="1" applyFont="1" applyFill="1" applyBorder="1"/>
    <xf numFmtId="3" fontId="3" fillId="0" borderId="8" xfId="0" applyNumberFormat="1" applyFont="1" applyFill="1" applyBorder="1"/>
    <xf numFmtId="0" fontId="2" fillId="0" borderId="7" xfId="0" applyFont="1" applyFill="1" applyBorder="1"/>
    <xf numFmtId="0" fontId="2" fillId="0" borderId="0" xfId="0" applyFont="1" applyFill="1" applyBorder="1"/>
    <xf numFmtId="3" fontId="2" fillId="0" borderId="8" xfId="0" applyNumberFormat="1" applyFont="1" applyFill="1" applyBorder="1"/>
    <xf numFmtId="4" fontId="0" fillId="0" borderId="0" xfId="0" applyNumberFormat="1"/>
    <xf numFmtId="0" fontId="1" fillId="0" borderId="7" xfId="0" applyFont="1" applyFill="1" applyBorder="1"/>
    <xf numFmtId="0" fontId="1" fillId="0" borderId="0" xfId="0" applyFont="1" applyFill="1" applyBorder="1"/>
    <xf numFmtId="3" fontId="1" fillId="0" borderId="8" xfId="0" applyNumberFormat="1" applyFont="1" applyFill="1" applyBorder="1"/>
    <xf numFmtId="4" fontId="0" fillId="0" borderId="0" xfId="0" applyNumberFormat="1" applyFill="1" applyBorder="1"/>
    <xf numFmtId="0" fontId="0" fillId="0" borderId="0" xfId="0" applyBorder="1"/>
    <xf numFmtId="3" fontId="1" fillId="0" borderId="6" xfId="0" applyNumberFormat="1" applyFont="1" applyFill="1" applyBorder="1"/>
    <xf numFmtId="0" fontId="3" fillId="0" borderId="7" xfId="0" applyFont="1" applyFill="1" applyBorder="1"/>
    <xf numFmtId="3" fontId="2" fillId="0" borderId="11" xfId="0" applyNumberFormat="1" applyFont="1" applyFill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5" xfId="0" applyBorder="1"/>
    <xf numFmtId="0" fontId="0" fillId="0" borderId="0" xfId="0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0" fillId="0" borderId="0" xfId="0" applyNumberFormat="1" applyBorder="1"/>
    <xf numFmtId="4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9" fontId="1" fillId="2" borderId="3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6"/>
  <sheetViews>
    <sheetView tabSelected="1" topLeftCell="A700" workbookViewId="0">
      <selection activeCell="C707" sqref="C707"/>
    </sheetView>
  </sheetViews>
  <sheetFormatPr defaultRowHeight="15" x14ac:dyDescent="0.25"/>
  <cols>
    <col min="1" max="1" width="15.7109375" style="16" customWidth="1"/>
    <col min="2" max="2" width="44.140625" customWidth="1"/>
    <col min="3" max="3" width="14.42578125" customWidth="1"/>
    <col min="4" max="4" width="13.140625" customWidth="1"/>
    <col min="5" max="5" width="14" style="16" customWidth="1"/>
    <col min="6" max="6" width="11.7109375" customWidth="1"/>
    <col min="7" max="7" width="13.140625" customWidth="1"/>
    <col min="8" max="8" width="9.85546875" bestFit="1" customWidth="1"/>
  </cols>
  <sheetData>
    <row r="1" spans="1:6" x14ac:dyDescent="0.25">
      <c r="C1" t="s">
        <v>43</v>
      </c>
    </row>
    <row r="2" spans="1:6" x14ac:dyDescent="0.25">
      <c r="C2" s="32" t="s">
        <v>44</v>
      </c>
    </row>
    <row r="3" spans="1:6" x14ac:dyDescent="0.25">
      <c r="C3" s="33"/>
    </row>
    <row r="5" spans="1:6" ht="15.75" thickBot="1" x14ac:dyDescent="0.3">
      <c r="A5" s="3"/>
    </row>
    <row r="6" spans="1:6" ht="16.5" thickBot="1" x14ac:dyDescent="0.3">
      <c r="A6" s="4" t="s">
        <v>0</v>
      </c>
      <c r="B6" s="5"/>
      <c r="C6" s="51" t="s">
        <v>59</v>
      </c>
      <c r="D6" s="3"/>
    </row>
    <row r="7" spans="1:6" ht="15.75" x14ac:dyDescent="0.25">
      <c r="A7" s="6"/>
      <c r="B7" s="7"/>
      <c r="C7" s="8"/>
      <c r="D7" s="3"/>
    </row>
    <row r="8" spans="1:6" ht="15.75" x14ac:dyDescent="0.25">
      <c r="A8" s="9" t="s">
        <v>1</v>
      </c>
      <c r="B8" s="10"/>
      <c r="C8" s="11"/>
      <c r="D8" s="3"/>
    </row>
    <row r="9" spans="1:6" ht="15.75" x14ac:dyDescent="0.25">
      <c r="A9" s="68" t="s">
        <v>2</v>
      </c>
      <c r="B9" s="69"/>
      <c r="C9" s="12">
        <v>462282.56</v>
      </c>
      <c r="D9" s="3"/>
    </row>
    <row r="10" spans="1:6" ht="15.75" x14ac:dyDescent="0.25">
      <c r="A10" s="28" t="s">
        <v>3</v>
      </c>
      <c r="B10" s="27"/>
      <c r="C10" s="12">
        <v>151115.98000000001</v>
      </c>
      <c r="D10" s="3"/>
    </row>
    <row r="11" spans="1:6" ht="15.75" x14ac:dyDescent="0.25">
      <c r="A11" s="60" t="s">
        <v>4</v>
      </c>
      <c r="B11" s="61"/>
      <c r="C11" s="12">
        <v>1056803.67</v>
      </c>
      <c r="D11" s="3"/>
    </row>
    <row r="12" spans="1:6" ht="15.75" x14ac:dyDescent="0.25">
      <c r="A12" s="26" t="s">
        <v>5</v>
      </c>
      <c r="B12" s="27"/>
      <c r="C12" s="12">
        <v>17400</v>
      </c>
      <c r="D12" s="3"/>
    </row>
    <row r="13" spans="1:6" ht="15.75" x14ac:dyDescent="0.25">
      <c r="A13" s="26" t="s">
        <v>6</v>
      </c>
      <c r="B13" s="27"/>
      <c r="C13" s="12">
        <v>24274</v>
      </c>
      <c r="D13" s="3"/>
    </row>
    <row r="14" spans="1:6" ht="15.75" x14ac:dyDescent="0.25">
      <c r="A14" s="13" t="s">
        <v>7</v>
      </c>
      <c r="B14" s="14"/>
      <c r="C14" s="15">
        <f>SUM(C11:C13)</f>
        <v>1098477.67</v>
      </c>
      <c r="D14" s="16"/>
    </row>
    <row r="15" spans="1:6" ht="15.75" x14ac:dyDescent="0.25">
      <c r="A15" s="17"/>
      <c r="B15" s="18"/>
      <c r="C15" s="19"/>
      <c r="D15" s="20"/>
      <c r="E15" s="41"/>
      <c r="F15" s="21"/>
    </row>
    <row r="16" spans="1:6" ht="15.75" x14ac:dyDescent="0.25">
      <c r="A16" s="62" t="s">
        <v>8</v>
      </c>
      <c r="B16" s="63"/>
      <c r="C16" s="22"/>
      <c r="D16" s="20"/>
      <c r="E16" s="41"/>
      <c r="F16" s="21"/>
    </row>
    <row r="17" spans="1:7" ht="15" customHeight="1" x14ac:dyDescent="0.25">
      <c r="A17" s="60" t="s">
        <v>9</v>
      </c>
      <c r="B17" s="61"/>
      <c r="C17" s="12">
        <v>118858.14</v>
      </c>
    </row>
    <row r="18" spans="1:7" ht="15.75" x14ac:dyDescent="0.25">
      <c r="A18" s="26" t="s">
        <v>10</v>
      </c>
      <c r="B18" s="27"/>
      <c r="C18" s="12">
        <v>3985.99</v>
      </c>
    </row>
    <row r="19" spans="1:7" ht="15.75" x14ac:dyDescent="0.25">
      <c r="A19" s="26" t="s">
        <v>37</v>
      </c>
      <c r="B19" s="27"/>
      <c r="C19" s="12">
        <v>17321.400000000001</v>
      </c>
    </row>
    <row r="20" spans="1:7" ht="15.75" x14ac:dyDescent="0.25">
      <c r="A20" s="26" t="s">
        <v>11</v>
      </c>
      <c r="B20" s="27"/>
      <c r="C20" s="12">
        <v>5472</v>
      </c>
    </row>
    <row r="21" spans="1:7" ht="32.25" customHeight="1" x14ac:dyDescent="0.25">
      <c r="A21" s="58" t="s">
        <v>61</v>
      </c>
      <c r="B21" s="59"/>
      <c r="C21" s="52">
        <v>8809.08</v>
      </c>
    </row>
    <row r="22" spans="1:7" ht="15.75" x14ac:dyDescent="0.25">
      <c r="A22" s="26" t="s">
        <v>12</v>
      </c>
      <c r="B22" s="27"/>
      <c r="C22" s="12">
        <v>240939.7</v>
      </c>
    </row>
    <row r="23" spans="1:7" ht="15.75" x14ac:dyDescent="0.25">
      <c r="A23" s="26" t="s">
        <v>30</v>
      </c>
      <c r="B23" s="27"/>
      <c r="C23" s="12">
        <f>1146.82+74727</f>
        <v>75873.820000000007</v>
      </c>
    </row>
    <row r="24" spans="1:7" ht="15.75" x14ac:dyDescent="0.25">
      <c r="A24" s="26" t="s">
        <v>13</v>
      </c>
      <c r="B24" s="27"/>
      <c r="C24" s="12">
        <v>4556.5200000000004</v>
      </c>
    </row>
    <row r="25" spans="1:7" ht="15.75" x14ac:dyDescent="0.25">
      <c r="A25" s="23" t="s">
        <v>14</v>
      </c>
      <c r="B25" s="27"/>
      <c r="C25" s="12">
        <v>106442.56</v>
      </c>
    </row>
    <row r="26" spans="1:7" ht="15.75" x14ac:dyDescent="0.25">
      <c r="A26" s="26" t="s">
        <v>16</v>
      </c>
      <c r="B26" s="27"/>
      <c r="C26" s="12">
        <v>78585.509999999995</v>
      </c>
    </row>
    <row r="27" spans="1:7" ht="15.75" x14ac:dyDescent="0.25">
      <c r="A27" s="26" t="s">
        <v>17</v>
      </c>
      <c r="B27" s="27"/>
      <c r="C27" s="12">
        <v>171442.88</v>
      </c>
    </row>
    <row r="28" spans="1:7" ht="15.75" x14ac:dyDescent="0.25">
      <c r="A28" s="26"/>
      <c r="B28" s="27"/>
      <c r="C28" s="12"/>
    </row>
    <row r="29" spans="1:7" ht="16.5" thickBot="1" x14ac:dyDescent="0.3">
      <c r="A29" s="64" t="s">
        <v>18</v>
      </c>
      <c r="B29" s="65"/>
      <c r="C29" s="24">
        <f>SUM(C17:C27)</f>
        <v>832287.6</v>
      </c>
      <c r="D29" s="3"/>
      <c r="E29" s="42"/>
      <c r="F29" s="21"/>
      <c r="G29" s="16"/>
    </row>
    <row r="30" spans="1:7" x14ac:dyDescent="0.25">
      <c r="A30" s="3"/>
      <c r="B30" s="25"/>
      <c r="C30" s="21"/>
    </row>
    <row r="31" spans="1:7" x14ac:dyDescent="0.25">
      <c r="A31" s="3"/>
      <c r="B31" s="25"/>
      <c r="C31" s="21"/>
    </row>
    <row r="32" spans="1:7" x14ac:dyDescent="0.25">
      <c r="A32" s="3" t="s">
        <v>45</v>
      </c>
      <c r="B32" s="25"/>
      <c r="C32" s="34" t="s">
        <v>46</v>
      </c>
    </row>
    <row r="33" spans="1:3" x14ac:dyDescent="0.25">
      <c r="A33" s="3"/>
      <c r="B33" s="25"/>
      <c r="C33" s="21"/>
    </row>
    <row r="34" spans="1:3" x14ac:dyDescent="0.25">
      <c r="A34" s="3"/>
      <c r="B34" s="25"/>
      <c r="C34" s="21"/>
    </row>
    <row r="35" spans="1:3" x14ac:dyDescent="0.25">
      <c r="A35" s="3"/>
      <c r="B35" s="25"/>
      <c r="C35" s="21"/>
    </row>
    <row r="36" spans="1:3" x14ac:dyDescent="0.25">
      <c r="A36" s="3"/>
      <c r="B36" s="25"/>
      <c r="C36" s="21"/>
    </row>
    <row r="37" spans="1:3" x14ac:dyDescent="0.25">
      <c r="A37" s="3"/>
      <c r="B37" s="25"/>
      <c r="C37" s="21"/>
    </row>
    <row r="38" spans="1:3" x14ac:dyDescent="0.25">
      <c r="A38" s="3"/>
      <c r="B38" s="25"/>
      <c r="C38" s="21"/>
    </row>
    <row r="39" spans="1:3" x14ac:dyDescent="0.25">
      <c r="A39" s="3"/>
      <c r="B39" s="25"/>
      <c r="C39" s="21"/>
    </row>
    <row r="40" spans="1:3" x14ac:dyDescent="0.25">
      <c r="A40" s="3"/>
      <c r="B40" s="25"/>
      <c r="C40" s="21"/>
    </row>
    <row r="41" spans="1:3" x14ac:dyDescent="0.25">
      <c r="A41" s="3"/>
      <c r="B41" s="25"/>
      <c r="C41" s="21"/>
    </row>
    <row r="42" spans="1:3" x14ac:dyDescent="0.25">
      <c r="A42" s="3"/>
      <c r="B42" s="25"/>
      <c r="C42" s="21"/>
    </row>
    <row r="43" spans="1:3" x14ac:dyDescent="0.25">
      <c r="A43" s="3"/>
      <c r="B43" s="25"/>
      <c r="C43" s="21"/>
    </row>
    <row r="44" spans="1:3" x14ac:dyDescent="0.25">
      <c r="A44" s="3"/>
      <c r="B44" s="25"/>
      <c r="C44" t="s">
        <v>43</v>
      </c>
    </row>
    <row r="45" spans="1:3" x14ac:dyDescent="0.25">
      <c r="A45" s="3"/>
      <c r="B45" s="25"/>
      <c r="C45" s="32" t="s">
        <v>44</v>
      </c>
    </row>
    <row r="46" spans="1:3" x14ac:dyDescent="0.25">
      <c r="A46" s="3"/>
      <c r="B46" s="25"/>
      <c r="C46" s="33"/>
    </row>
    <row r="47" spans="1:3" x14ac:dyDescent="0.25">
      <c r="A47" s="3"/>
      <c r="B47" s="25"/>
      <c r="C47" s="21"/>
    </row>
    <row r="48" spans="1:3" ht="15.75" thickBot="1" x14ac:dyDescent="0.3"/>
    <row r="49" spans="1:6" ht="16.5" thickBot="1" x14ac:dyDescent="0.3">
      <c r="A49" s="4" t="s">
        <v>19</v>
      </c>
      <c r="B49" s="5"/>
      <c r="C49" s="51" t="s">
        <v>59</v>
      </c>
      <c r="D49" s="3"/>
    </row>
    <row r="50" spans="1:6" ht="15.75" x14ac:dyDescent="0.25">
      <c r="A50" s="6"/>
      <c r="B50" s="7"/>
      <c r="C50" s="8"/>
      <c r="D50" s="3"/>
    </row>
    <row r="51" spans="1:6" ht="15.75" x14ac:dyDescent="0.25">
      <c r="A51" s="9" t="s">
        <v>1</v>
      </c>
      <c r="B51" s="10"/>
      <c r="C51" s="11"/>
      <c r="D51" s="3"/>
    </row>
    <row r="52" spans="1:6" ht="15.75" x14ac:dyDescent="0.25">
      <c r="A52" s="68" t="s">
        <v>2</v>
      </c>
      <c r="B52" s="69"/>
      <c r="C52" s="15">
        <v>547165.14</v>
      </c>
      <c r="D52" s="3"/>
    </row>
    <row r="53" spans="1:6" ht="15.75" x14ac:dyDescent="0.25">
      <c r="A53" s="28" t="s">
        <v>3</v>
      </c>
      <c r="B53" s="29"/>
      <c r="C53" s="15">
        <v>48190.21</v>
      </c>
      <c r="D53" s="3"/>
    </row>
    <row r="54" spans="1:6" ht="15.75" x14ac:dyDescent="0.25">
      <c r="A54" s="37" t="s">
        <v>65</v>
      </c>
      <c r="B54" s="29"/>
      <c r="C54" s="15">
        <v>314946.42</v>
      </c>
      <c r="D54" s="3"/>
    </row>
    <row r="55" spans="1:6" ht="15.75" x14ac:dyDescent="0.25">
      <c r="A55" s="37" t="s">
        <v>66</v>
      </c>
      <c r="B55" s="29"/>
      <c r="C55" s="15">
        <v>121071.78</v>
      </c>
      <c r="D55" s="3"/>
    </row>
    <row r="56" spans="1:6" ht="31.5" customHeight="1" x14ac:dyDescent="0.25">
      <c r="A56" s="58" t="s">
        <v>41</v>
      </c>
      <c r="B56" s="59"/>
      <c r="C56" s="52">
        <v>17731.8</v>
      </c>
      <c r="D56" s="3"/>
    </row>
    <row r="57" spans="1:6" ht="15.75" x14ac:dyDescent="0.25">
      <c r="A57" s="60" t="s">
        <v>4</v>
      </c>
      <c r="B57" s="61"/>
      <c r="C57" s="12">
        <v>994370.84</v>
      </c>
      <c r="D57" s="3"/>
    </row>
    <row r="58" spans="1:6" ht="15.75" x14ac:dyDescent="0.25">
      <c r="A58" s="26" t="s">
        <v>5</v>
      </c>
      <c r="B58" s="27"/>
      <c r="C58" s="12">
        <v>10200</v>
      </c>
      <c r="D58" s="3"/>
    </row>
    <row r="59" spans="1:6" ht="15.75" x14ac:dyDescent="0.25">
      <c r="A59" s="26" t="s">
        <v>20</v>
      </c>
      <c r="B59" s="27"/>
      <c r="C59" s="12">
        <v>32400</v>
      </c>
      <c r="D59" s="3"/>
    </row>
    <row r="60" spans="1:6" ht="15.75" x14ac:dyDescent="0.25">
      <c r="A60" s="13" t="s">
        <v>7</v>
      </c>
      <c r="B60" s="14"/>
      <c r="C60" s="15">
        <f>SUM(C56:C59)</f>
        <v>1054702.6400000001</v>
      </c>
      <c r="D60" s="16"/>
    </row>
    <row r="61" spans="1:6" ht="15.75" x14ac:dyDescent="0.25">
      <c r="A61" s="17"/>
      <c r="B61" s="18"/>
      <c r="C61" s="19"/>
      <c r="D61" s="20"/>
      <c r="E61" s="41"/>
      <c r="F61" s="21"/>
    </row>
    <row r="62" spans="1:6" ht="15.75" x14ac:dyDescent="0.25">
      <c r="A62" s="62" t="s">
        <v>8</v>
      </c>
      <c r="B62" s="63"/>
      <c r="C62" s="22"/>
      <c r="D62" s="20"/>
      <c r="E62" s="41"/>
      <c r="F62" s="21"/>
    </row>
    <row r="63" spans="1:6" ht="15" customHeight="1" x14ac:dyDescent="0.25">
      <c r="A63" s="60" t="s">
        <v>9</v>
      </c>
      <c r="B63" s="61"/>
      <c r="C63" s="12">
        <f>1600+125180.17</f>
        <v>126780.17</v>
      </c>
    </row>
    <row r="64" spans="1:6" ht="15" customHeight="1" x14ac:dyDescent="0.25">
      <c r="A64" s="46" t="s">
        <v>60</v>
      </c>
      <c r="B64" s="47"/>
      <c r="C64" s="12">
        <v>2000</v>
      </c>
    </row>
    <row r="65" spans="1:7" ht="15" customHeight="1" x14ac:dyDescent="0.25">
      <c r="A65" s="46" t="s">
        <v>10</v>
      </c>
      <c r="B65" s="47"/>
      <c r="C65" s="12">
        <v>2012.92</v>
      </c>
    </row>
    <row r="66" spans="1:7" ht="15" customHeight="1" x14ac:dyDescent="0.25">
      <c r="A66" s="46" t="s">
        <v>20</v>
      </c>
      <c r="B66" s="47"/>
      <c r="C66" s="12">
        <v>33680</v>
      </c>
    </row>
    <row r="67" spans="1:7" ht="15.75" x14ac:dyDescent="0.25">
      <c r="A67" s="26" t="s">
        <v>12</v>
      </c>
      <c r="B67" s="27"/>
      <c r="C67" s="12">
        <v>307638.67</v>
      </c>
    </row>
    <row r="68" spans="1:7" ht="15.75" x14ac:dyDescent="0.25">
      <c r="A68" s="26" t="s">
        <v>30</v>
      </c>
      <c r="B68" s="27"/>
      <c r="C68" s="12">
        <f>29097+87246.87</f>
        <v>116343.87</v>
      </c>
    </row>
    <row r="69" spans="1:7" ht="15.75" x14ac:dyDescent="0.25">
      <c r="A69" s="46" t="s">
        <v>40</v>
      </c>
      <c r="B69" s="47"/>
      <c r="C69" s="12">
        <v>2500</v>
      </c>
    </row>
    <row r="70" spans="1:7" ht="15.75" x14ac:dyDescent="0.25">
      <c r="A70" s="26" t="s">
        <v>16</v>
      </c>
      <c r="B70" s="27"/>
      <c r="C70" s="12">
        <v>91751.05</v>
      </c>
    </row>
    <row r="71" spans="1:7" ht="15.75" x14ac:dyDescent="0.25">
      <c r="A71" s="26" t="s">
        <v>17</v>
      </c>
      <c r="B71" s="27"/>
      <c r="C71" s="12">
        <v>200328.23</v>
      </c>
    </row>
    <row r="72" spans="1:7" ht="15.75" x14ac:dyDescent="0.25">
      <c r="A72" s="26"/>
      <c r="B72" s="27"/>
      <c r="C72" s="12"/>
    </row>
    <row r="73" spans="1:7" ht="16.5" thickBot="1" x14ac:dyDescent="0.3">
      <c r="A73" s="64" t="s">
        <v>18</v>
      </c>
      <c r="B73" s="65"/>
      <c r="C73" s="24">
        <f>SUM(C63:C71)</f>
        <v>883034.91</v>
      </c>
      <c r="D73" s="3"/>
      <c r="E73" s="42"/>
      <c r="F73" s="21"/>
      <c r="G73" s="16"/>
    </row>
    <row r="74" spans="1:7" x14ac:dyDescent="0.25">
      <c r="A74"/>
    </row>
    <row r="75" spans="1:7" x14ac:dyDescent="0.25">
      <c r="A75"/>
    </row>
    <row r="76" spans="1:7" x14ac:dyDescent="0.25">
      <c r="A76"/>
    </row>
    <row r="77" spans="1:7" x14ac:dyDescent="0.25">
      <c r="A77" s="3" t="s">
        <v>45</v>
      </c>
      <c r="B77" s="25"/>
      <c r="C77" s="34" t="s">
        <v>46</v>
      </c>
    </row>
    <row r="78" spans="1:7" x14ac:dyDescent="0.25">
      <c r="A78"/>
    </row>
    <row r="79" spans="1:7" x14ac:dyDescent="0.25">
      <c r="A79"/>
    </row>
    <row r="80" spans="1:7" x14ac:dyDescent="0.25">
      <c r="A80"/>
    </row>
    <row r="81" spans="1:4" x14ac:dyDescent="0.25">
      <c r="A81"/>
    </row>
    <row r="82" spans="1:4" x14ac:dyDescent="0.25">
      <c r="A82"/>
    </row>
    <row r="83" spans="1:4" x14ac:dyDescent="0.25">
      <c r="A83"/>
    </row>
    <row r="84" spans="1:4" x14ac:dyDescent="0.25">
      <c r="A84"/>
    </row>
    <row r="85" spans="1:4" x14ac:dyDescent="0.25">
      <c r="A85"/>
    </row>
    <row r="86" spans="1:4" x14ac:dyDescent="0.25">
      <c r="A86"/>
    </row>
    <row r="87" spans="1:4" x14ac:dyDescent="0.25">
      <c r="A87"/>
      <c r="C87" t="s">
        <v>43</v>
      </c>
    </row>
    <row r="88" spans="1:4" x14ac:dyDescent="0.25">
      <c r="A88"/>
      <c r="C88" s="32" t="s">
        <v>44</v>
      </c>
    </row>
    <row r="89" spans="1:4" x14ac:dyDescent="0.25">
      <c r="A89"/>
      <c r="C89" s="33"/>
    </row>
    <row r="90" spans="1:4" ht="15.75" thickBot="1" x14ac:dyDescent="0.3">
      <c r="A90"/>
    </row>
    <row r="91" spans="1:4" ht="16.5" thickBot="1" x14ac:dyDescent="0.3">
      <c r="A91" s="4" t="s">
        <v>39</v>
      </c>
      <c r="B91" s="5"/>
      <c r="C91" s="51" t="s">
        <v>59</v>
      </c>
      <c r="D91" s="3"/>
    </row>
    <row r="92" spans="1:4" ht="15.75" x14ac:dyDescent="0.25">
      <c r="A92" s="6"/>
      <c r="B92" s="7"/>
      <c r="C92" s="8"/>
      <c r="D92" s="3"/>
    </row>
    <row r="93" spans="1:4" ht="15.75" x14ac:dyDescent="0.25">
      <c r="A93" s="9" t="s">
        <v>1</v>
      </c>
      <c r="B93" s="10"/>
      <c r="C93" s="11"/>
      <c r="D93" s="3"/>
    </row>
    <row r="94" spans="1:4" ht="15.75" x14ac:dyDescent="0.25">
      <c r="A94" s="68" t="s">
        <v>2</v>
      </c>
      <c r="B94" s="69"/>
      <c r="C94" s="15">
        <v>98871.65</v>
      </c>
      <c r="D94" s="3"/>
    </row>
    <row r="95" spans="1:4" ht="15.75" x14ac:dyDescent="0.25">
      <c r="A95" s="28" t="s">
        <v>3</v>
      </c>
      <c r="B95" s="29"/>
      <c r="C95" s="15">
        <v>38074.01</v>
      </c>
      <c r="D95" s="3"/>
    </row>
    <row r="96" spans="1:4" ht="15.75" x14ac:dyDescent="0.25">
      <c r="A96" s="60" t="s">
        <v>4</v>
      </c>
      <c r="B96" s="61"/>
      <c r="C96" s="12">
        <f>154261.08+729582.11</f>
        <v>883843.19</v>
      </c>
      <c r="D96" s="3"/>
    </row>
    <row r="97" spans="1:7" ht="15.75" x14ac:dyDescent="0.25">
      <c r="A97" s="35" t="s">
        <v>5</v>
      </c>
      <c r="B97" s="36"/>
      <c r="C97" s="12">
        <v>1750</v>
      </c>
      <c r="D97" s="3"/>
    </row>
    <row r="98" spans="1:7" ht="15.75" x14ac:dyDescent="0.25">
      <c r="A98" s="13" t="s">
        <v>7</v>
      </c>
      <c r="B98" s="14"/>
      <c r="C98" s="15">
        <f>SUM(C96:C97)</f>
        <v>885593.19</v>
      </c>
      <c r="D98" s="16"/>
    </row>
    <row r="99" spans="1:7" ht="15.75" x14ac:dyDescent="0.25">
      <c r="A99" s="17"/>
      <c r="B99" s="18"/>
      <c r="C99" s="19"/>
      <c r="D99" s="20"/>
      <c r="E99" s="41"/>
      <c r="F99" s="21"/>
    </row>
    <row r="100" spans="1:7" ht="15.75" x14ac:dyDescent="0.25">
      <c r="A100" s="62" t="s">
        <v>8</v>
      </c>
      <c r="B100" s="63"/>
      <c r="C100" s="22"/>
      <c r="D100" s="20"/>
      <c r="E100" s="41"/>
      <c r="F100" s="21"/>
    </row>
    <row r="101" spans="1:7" ht="15" customHeight="1" x14ac:dyDescent="0.25">
      <c r="A101" s="60" t="s">
        <v>9</v>
      </c>
      <c r="B101" s="61"/>
      <c r="C101" s="12">
        <v>92972.58</v>
      </c>
    </row>
    <row r="102" spans="1:7" ht="15.75" x14ac:dyDescent="0.25">
      <c r="A102" s="26" t="s">
        <v>12</v>
      </c>
      <c r="B102" s="27"/>
      <c r="C102" s="12">
        <v>200145.75</v>
      </c>
    </row>
    <row r="103" spans="1:7" ht="15.75" x14ac:dyDescent="0.25">
      <c r="A103" s="26" t="s">
        <v>30</v>
      </c>
      <c r="B103" s="27"/>
      <c r="C103" s="12">
        <f>1146.82+64769.88</f>
        <v>65916.7</v>
      </c>
    </row>
    <row r="104" spans="1:7" ht="15.75" x14ac:dyDescent="0.25">
      <c r="A104" s="53" t="s">
        <v>38</v>
      </c>
      <c r="B104" s="54"/>
      <c r="C104" s="12">
        <v>251885.05</v>
      </c>
    </row>
    <row r="105" spans="1:7" ht="15.75" x14ac:dyDescent="0.25">
      <c r="A105" s="26" t="s">
        <v>16</v>
      </c>
      <c r="B105" s="27"/>
      <c r="C105" s="12">
        <v>68118.490000000005</v>
      </c>
    </row>
    <row r="106" spans="1:7" ht="15.75" x14ac:dyDescent="0.25">
      <c r="A106" s="26" t="s">
        <v>17</v>
      </c>
      <c r="B106" s="27"/>
      <c r="C106" s="12">
        <v>140458</v>
      </c>
    </row>
    <row r="107" spans="1:7" ht="15.75" x14ac:dyDescent="0.25">
      <c r="A107" s="26"/>
      <c r="B107" s="27"/>
      <c r="C107" s="12"/>
    </row>
    <row r="108" spans="1:7" ht="16.5" thickBot="1" x14ac:dyDescent="0.3">
      <c r="A108" s="64" t="s">
        <v>18</v>
      </c>
      <c r="B108" s="65"/>
      <c r="C108" s="24">
        <f>SUM(C101:C106)</f>
        <v>819496.57000000007</v>
      </c>
      <c r="D108" s="3"/>
      <c r="E108" s="42"/>
      <c r="F108" s="21"/>
      <c r="G108" s="16"/>
    </row>
    <row r="109" spans="1:7" ht="15.75" x14ac:dyDescent="0.25">
      <c r="A109" s="1"/>
      <c r="B109" s="1"/>
      <c r="C109" s="2"/>
      <c r="D109" s="3"/>
      <c r="E109" s="42"/>
      <c r="F109" s="21"/>
    </row>
    <row r="110" spans="1:7" ht="15.75" x14ac:dyDescent="0.25">
      <c r="A110" s="1"/>
      <c r="B110" s="1"/>
      <c r="C110" s="2"/>
      <c r="D110" s="3"/>
      <c r="E110" s="42"/>
      <c r="F110" s="21"/>
    </row>
    <row r="111" spans="1:7" ht="15.75" x14ac:dyDescent="0.25">
      <c r="A111" s="1"/>
      <c r="B111" s="1"/>
      <c r="C111" s="2"/>
      <c r="D111" s="3"/>
      <c r="E111" s="42"/>
      <c r="F111" s="21"/>
    </row>
    <row r="112" spans="1:7" x14ac:dyDescent="0.25">
      <c r="A112" s="3" t="s">
        <v>45</v>
      </c>
      <c r="B112" s="25"/>
      <c r="C112" s="34" t="s">
        <v>46</v>
      </c>
    </row>
    <row r="113" spans="1:6" ht="15.75" x14ac:dyDescent="0.25">
      <c r="A113" s="1"/>
      <c r="B113" s="1"/>
      <c r="C113" s="2"/>
      <c r="D113" s="3"/>
      <c r="E113" s="42"/>
      <c r="F113" s="21"/>
    </row>
    <row r="114" spans="1:6" ht="15.75" x14ac:dyDescent="0.25">
      <c r="A114" s="1"/>
      <c r="B114" s="1"/>
      <c r="C114" s="2"/>
      <c r="D114" s="3"/>
      <c r="E114" s="42"/>
      <c r="F114" s="21"/>
    </row>
    <row r="115" spans="1:6" ht="15.75" x14ac:dyDescent="0.25">
      <c r="A115" s="1"/>
      <c r="B115" s="1"/>
      <c r="C115" s="2"/>
      <c r="D115" s="3"/>
      <c r="E115" s="42"/>
      <c r="F115" s="21"/>
    </row>
    <row r="116" spans="1:6" ht="15.75" x14ac:dyDescent="0.25">
      <c r="A116" s="1"/>
      <c r="B116" s="1"/>
      <c r="C116" s="2"/>
      <c r="D116" s="3"/>
      <c r="E116" s="42"/>
      <c r="F116" s="21"/>
    </row>
    <row r="117" spans="1:6" ht="15.75" x14ac:dyDescent="0.25">
      <c r="A117" s="1"/>
      <c r="B117" s="1"/>
      <c r="C117" s="2"/>
      <c r="D117" s="3"/>
      <c r="E117" s="42"/>
      <c r="F117" s="21"/>
    </row>
    <row r="118" spans="1:6" ht="15.75" x14ac:dyDescent="0.25">
      <c r="A118" s="1"/>
      <c r="B118" s="1"/>
      <c r="C118" s="2"/>
      <c r="D118" s="3"/>
      <c r="E118" s="42"/>
      <c r="F118" s="21"/>
    </row>
    <row r="119" spans="1:6" ht="15.75" x14ac:dyDescent="0.25">
      <c r="A119" s="1"/>
      <c r="B119" s="1"/>
      <c r="C119" s="2"/>
      <c r="D119" s="3"/>
      <c r="E119" s="42"/>
      <c r="F119" s="21"/>
    </row>
    <row r="120" spans="1:6" ht="15.75" x14ac:dyDescent="0.25">
      <c r="A120" s="1"/>
      <c r="B120" s="1"/>
      <c r="C120" s="2"/>
      <c r="D120" s="3"/>
      <c r="E120" s="42"/>
      <c r="F120" s="21"/>
    </row>
    <row r="121" spans="1:6" ht="15.75" x14ac:dyDescent="0.25">
      <c r="A121" s="1"/>
      <c r="B121" s="1"/>
      <c r="C121" s="2"/>
      <c r="D121" s="3"/>
      <c r="E121" s="42"/>
      <c r="F121" s="21"/>
    </row>
    <row r="122" spans="1:6" ht="15.75" x14ac:dyDescent="0.25">
      <c r="A122" s="1"/>
      <c r="B122" s="1"/>
      <c r="C122" s="2"/>
      <c r="D122" s="3"/>
      <c r="E122" s="42"/>
      <c r="F122" s="21"/>
    </row>
    <row r="123" spans="1:6" ht="15.75" x14ac:dyDescent="0.25">
      <c r="A123" s="1"/>
      <c r="B123" s="1"/>
      <c r="C123" s="2"/>
      <c r="D123" s="3"/>
      <c r="E123" s="42"/>
      <c r="F123" s="21"/>
    </row>
    <row r="124" spans="1:6" ht="15.75" x14ac:dyDescent="0.25">
      <c r="A124" s="1"/>
      <c r="B124" s="1"/>
      <c r="C124" s="2"/>
      <c r="D124" s="3"/>
      <c r="E124" s="42"/>
      <c r="F124" s="21"/>
    </row>
    <row r="125" spans="1:6" ht="15.75" x14ac:dyDescent="0.25">
      <c r="A125" s="1"/>
      <c r="B125" s="1"/>
      <c r="C125" s="2"/>
      <c r="D125" s="3"/>
      <c r="E125" s="42"/>
      <c r="F125" s="21"/>
    </row>
    <row r="126" spans="1:6" ht="15.75" x14ac:dyDescent="0.25">
      <c r="A126" s="1"/>
      <c r="B126" s="1"/>
      <c r="C126" s="2"/>
      <c r="D126" s="3"/>
      <c r="E126" s="42"/>
      <c r="F126" s="21"/>
    </row>
    <row r="127" spans="1:6" ht="15.75" x14ac:dyDescent="0.25">
      <c r="A127" s="1"/>
      <c r="B127" s="1"/>
      <c r="C127" s="2"/>
      <c r="D127" s="3"/>
      <c r="E127" s="42"/>
      <c r="F127" s="21"/>
    </row>
    <row r="128" spans="1:6" ht="15.75" x14ac:dyDescent="0.25">
      <c r="A128" s="1"/>
      <c r="B128" s="1"/>
      <c r="C128" s="2"/>
      <c r="D128" s="3"/>
      <c r="E128" s="42"/>
      <c r="F128" s="21"/>
    </row>
    <row r="129" spans="1:6" ht="15.75" x14ac:dyDescent="0.25">
      <c r="A129" s="1"/>
      <c r="B129" s="1"/>
      <c r="C129" s="2"/>
      <c r="D129" s="3"/>
      <c r="E129" s="42"/>
      <c r="F129" s="21"/>
    </row>
    <row r="130" spans="1:6" ht="15.75" x14ac:dyDescent="0.25">
      <c r="A130" s="1"/>
      <c r="B130" s="1"/>
      <c r="C130" t="s">
        <v>43</v>
      </c>
      <c r="D130" s="3"/>
      <c r="E130" s="42"/>
      <c r="F130" s="21"/>
    </row>
    <row r="131" spans="1:6" ht="15.75" x14ac:dyDescent="0.25">
      <c r="A131" s="1"/>
      <c r="B131" s="1"/>
      <c r="C131" s="32" t="s">
        <v>44</v>
      </c>
      <c r="D131" s="3"/>
      <c r="E131" s="42"/>
      <c r="F131" s="21"/>
    </row>
    <row r="132" spans="1:6" ht="15.75" x14ac:dyDescent="0.25">
      <c r="A132" s="1"/>
      <c r="B132" s="1"/>
      <c r="C132" s="33"/>
      <c r="D132" s="3"/>
      <c r="E132" s="42"/>
      <c r="F132" s="21"/>
    </row>
    <row r="133" spans="1:6" ht="15.75" x14ac:dyDescent="0.25">
      <c r="A133" s="1"/>
      <c r="B133" s="1"/>
      <c r="D133" s="3"/>
      <c r="E133" s="42"/>
      <c r="F133" s="21"/>
    </row>
    <row r="134" spans="1:6" ht="15.75" thickBot="1" x14ac:dyDescent="0.3">
      <c r="A134"/>
    </row>
    <row r="135" spans="1:6" ht="16.5" thickBot="1" x14ac:dyDescent="0.3">
      <c r="A135" s="4" t="s">
        <v>21</v>
      </c>
      <c r="B135" s="5"/>
      <c r="C135" s="51" t="s">
        <v>59</v>
      </c>
      <c r="D135" s="3"/>
    </row>
    <row r="136" spans="1:6" ht="15.75" x14ac:dyDescent="0.25">
      <c r="A136" s="6"/>
      <c r="B136" s="7"/>
      <c r="C136" s="8"/>
      <c r="D136" s="3"/>
    </row>
    <row r="137" spans="1:6" ht="15.75" x14ac:dyDescent="0.25">
      <c r="A137" s="9" t="s">
        <v>1</v>
      </c>
      <c r="B137" s="10"/>
      <c r="C137" s="11"/>
      <c r="D137" s="3"/>
    </row>
    <row r="138" spans="1:6" ht="15.75" x14ac:dyDescent="0.25">
      <c r="A138" s="68" t="s">
        <v>2</v>
      </c>
      <c r="B138" s="69"/>
      <c r="C138" s="15">
        <v>1614584.09</v>
      </c>
      <c r="D138" s="3"/>
    </row>
    <row r="139" spans="1:6" ht="15.75" x14ac:dyDescent="0.25">
      <c r="A139" s="28" t="s">
        <v>3</v>
      </c>
      <c r="B139" s="29"/>
      <c r="C139" s="15">
        <v>463244.03</v>
      </c>
      <c r="D139" s="3"/>
    </row>
    <row r="140" spans="1:6" ht="15.75" x14ac:dyDescent="0.25">
      <c r="A140" s="60" t="s">
        <v>4</v>
      </c>
      <c r="B140" s="61"/>
      <c r="C140" s="12">
        <v>3751372.84</v>
      </c>
      <c r="D140" s="3"/>
    </row>
    <row r="141" spans="1:6" ht="15.75" x14ac:dyDescent="0.25">
      <c r="A141" s="26" t="s">
        <v>5</v>
      </c>
      <c r="B141" s="27"/>
      <c r="C141" s="12">
        <v>35100</v>
      </c>
      <c r="D141" s="3"/>
    </row>
    <row r="142" spans="1:6" ht="15.75" x14ac:dyDescent="0.25">
      <c r="A142" s="26" t="s">
        <v>20</v>
      </c>
      <c r="B142" s="27"/>
      <c r="C142" s="12">
        <f>111207</f>
        <v>111207</v>
      </c>
      <c r="D142" s="3"/>
    </row>
    <row r="143" spans="1:6" ht="15.75" x14ac:dyDescent="0.25">
      <c r="A143" s="26" t="s">
        <v>6</v>
      </c>
      <c r="B143" s="27"/>
      <c r="C143" s="12">
        <v>103668</v>
      </c>
      <c r="D143" s="3"/>
    </row>
    <row r="144" spans="1:6" ht="15.75" x14ac:dyDescent="0.25">
      <c r="A144" s="13" t="s">
        <v>7</v>
      </c>
      <c r="B144" s="14"/>
      <c r="C144" s="15">
        <f>SUM(C140:C143)</f>
        <v>4001347.84</v>
      </c>
      <c r="D144" s="16"/>
    </row>
    <row r="145" spans="1:6" ht="15.75" x14ac:dyDescent="0.25">
      <c r="A145" s="17"/>
      <c r="B145" s="18"/>
      <c r="C145" s="19"/>
      <c r="D145" s="20"/>
      <c r="E145" s="41"/>
      <c r="F145" s="21"/>
    </row>
    <row r="146" spans="1:6" ht="15.75" x14ac:dyDescent="0.25">
      <c r="A146" s="62" t="s">
        <v>8</v>
      </c>
      <c r="B146" s="63"/>
      <c r="C146" s="22"/>
      <c r="D146" s="20"/>
      <c r="E146" s="41"/>
      <c r="F146" s="21"/>
    </row>
    <row r="147" spans="1:6" ht="15" customHeight="1" x14ac:dyDescent="0.25">
      <c r="A147" s="60" t="s">
        <v>9</v>
      </c>
      <c r="B147" s="61"/>
      <c r="C147" s="12">
        <v>292578.69</v>
      </c>
    </row>
    <row r="148" spans="1:6" ht="15.75" x14ac:dyDescent="0.25">
      <c r="A148" s="26" t="s">
        <v>10</v>
      </c>
      <c r="B148" s="27"/>
      <c r="C148" s="12">
        <v>4482.49</v>
      </c>
    </row>
    <row r="149" spans="1:6" ht="15.75" x14ac:dyDescent="0.25">
      <c r="A149" s="26" t="s">
        <v>31</v>
      </c>
      <c r="B149" s="27"/>
      <c r="C149" s="12">
        <v>66916.56</v>
      </c>
    </row>
    <row r="150" spans="1:6" ht="15.75" x14ac:dyDescent="0.25">
      <c r="A150" s="26" t="s">
        <v>11</v>
      </c>
      <c r="B150" s="27"/>
      <c r="C150" s="12">
        <v>4804.8</v>
      </c>
    </row>
    <row r="151" spans="1:6" ht="15.75" x14ac:dyDescent="0.25">
      <c r="A151" s="26" t="s">
        <v>20</v>
      </c>
      <c r="B151" s="27"/>
      <c r="C151" s="12">
        <v>165573</v>
      </c>
    </row>
    <row r="152" spans="1:6" ht="15.75" x14ac:dyDescent="0.25">
      <c r="A152" s="58" t="s">
        <v>61</v>
      </c>
      <c r="B152" s="59"/>
      <c r="C152" s="12">
        <v>35787.120000000003</v>
      </c>
    </row>
    <row r="153" spans="1:6" ht="15.75" x14ac:dyDescent="0.25">
      <c r="A153" s="26" t="s">
        <v>12</v>
      </c>
      <c r="B153" s="27"/>
      <c r="C153" s="12">
        <v>925837</v>
      </c>
    </row>
    <row r="154" spans="1:6" ht="15.75" x14ac:dyDescent="0.25">
      <c r="A154" s="26" t="s">
        <v>30</v>
      </c>
      <c r="B154" s="27"/>
      <c r="C154" s="12">
        <f>1296.7+303573.36</f>
        <v>304870.06</v>
      </c>
    </row>
    <row r="155" spans="1:6" ht="15.75" x14ac:dyDescent="0.25">
      <c r="A155" s="26" t="s">
        <v>13</v>
      </c>
      <c r="B155" s="27"/>
      <c r="C155" s="12">
        <v>18510.599999999999</v>
      </c>
    </row>
    <row r="156" spans="1:6" ht="15.75" x14ac:dyDescent="0.25">
      <c r="A156" s="53" t="s">
        <v>27</v>
      </c>
      <c r="B156" s="54"/>
      <c r="C156" s="12">
        <v>12062</v>
      </c>
    </row>
    <row r="157" spans="1:6" ht="15.75" x14ac:dyDescent="0.25">
      <c r="A157" s="26" t="s">
        <v>14</v>
      </c>
      <c r="B157" s="27"/>
      <c r="C157" s="12">
        <v>680903.62</v>
      </c>
    </row>
    <row r="158" spans="1:6" ht="15.75" x14ac:dyDescent="0.25">
      <c r="A158" s="26" t="s">
        <v>16</v>
      </c>
      <c r="B158" s="27"/>
      <c r="C158" s="12">
        <v>351103.73</v>
      </c>
    </row>
    <row r="159" spans="1:6" ht="15.75" x14ac:dyDescent="0.25">
      <c r="A159" s="26" t="s">
        <v>17</v>
      </c>
      <c r="B159" s="27"/>
      <c r="C159" s="12">
        <v>694982.31</v>
      </c>
    </row>
    <row r="160" spans="1:6" ht="15.75" x14ac:dyDescent="0.25">
      <c r="A160" s="26"/>
      <c r="B160" s="27"/>
      <c r="C160" s="12"/>
    </row>
    <row r="161" spans="1:7" ht="16.5" thickBot="1" x14ac:dyDescent="0.3">
      <c r="A161" s="64" t="s">
        <v>18</v>
      </c>
      <c r="B161" s="65"/>
      <c r="C161" s="24">
        <f>SUM(C147:C159)</f>
        <v>3558411.9800000004</v>
      </c>
      <c r="D161" s="3"/>
      <c r="E161" s="42"/>
      <c r="F161" s="21"/>
      <c r="G161" s="16"/>
    </row>
    <row r="162" spans="1:7" x14ac:dyDescent="0.25">
      <c r="A162"/>
    </row>
    <row r="163" spans="1:7" x14ac:dyDescent="0.25">
      <c r="A163"/>
    </row>
    <row r="164" spans="1:7" x14ac:dyDescent="0.25">
      <c r="A164" s="3" t="s">
        <v>45</v>
      </c>
      <c r="B164" s="25"/>
      <c r="C164" s="34" t="s">
        <v>46</v>
      </c>
    </row>
    <row r="165" spans="1:7" x14ac:dyDescent="0.25">
      <c r="A165"/>
    </row>
    <row r="166" spans="1:7" x14ac:dyDescent="0.25">
      <c r="A166"/>
    </row>
    <row r="167" spans="1:7" x14ac:dyDescent="0.25">
      <c r="A167"/>
    </row>
    <row r="168" spans="1:7" x14ac:dyDescent="0.25">
      <c r="A168"/>
    </row>
    <row r="169" spans="1:7" x14ac:dyDescent="0.25">
      <c r="A169"/>
    </row>
    <row r="170" spans="1:7" x14ac:dyDescent="0.25">
      <c r="A170"/>
    </row>
    <row r="171" spans="1:7" x14ac:dyDescent="0.25">
      <c r="A171"/>
    </row>
    <row r="172" spans="1:7" x14ac:dyDescent="0.25">
      <c r="A172"/>
    </row>
    <row r="173" spans="1:7" x14ac:dyDescent="0.25">
      <c r="A173"/>
    </row>
    <row r="174" spans="1:7" x14ac:dyDescent="0.25">
      <c r="A174"/>
      <c r="C174" t="s">
        <v>43</v>
      </c>
    </row>
    <row r="175" spans="1:7" x14ac:dyDescent="0.25">
      <c r="A175"/>
      <c r="C175" s="32" t="s">
        <v>44</v>
      </c>
    </row>
    <row r="176" spans="1:7" x14ac:dyDescent="0.25">
      <c r="A176"/>
      <c r="C176" s="33"/>
    </row>
    <row r="177" spans="1:6" x14ac:dyDescent="0.25">
      <c r="A177"/>
    </row>
    <row r="178" spans="1:6" ht="15.75" thickBot="1" x14ac:dyDescent="0.3">
      <c r="A178"/>
    </row>
    <row r="179" spans="1:6" ht="16.5" thickBot="1" x14ac:dyDescent="0.3">
      <c r="A179" s="4" t="s">
        <v>22</v>
      </c>
      <c r="B179" s="5"/>
      <c r="C179" s="51" t="s">
        <v>59</v>
      </c>
      <c r="D179" s="3"/>
    </row>
    <row r="180" spans="1:6" ht="15.75" x14ac:dyDescent="0.25">
      <c r="A180" s="6"/>
      <c r="B180" s="7"/>
      <c r="C180" s="8"/>
      <c r="D180" s="3"/>
    </row>
    <row r="181" spans="1:6" ht="15.75" x14ac:dyDescent="0.25">
      <c r="A181" s="9" t="s">
        <v>1</v>
      </c>
      <c r="B181" s="10"/>
      <c r="C181" s="11"/>
      <c r="D181" s="3"/>
    </row>
    <row r="182" spans="1:6" ht="15.75" x14ac:dyDescent="0.25">
      <c r="A182" s="68" t="s">
        <v>2</v>
      </c>
      <c r="B182" s="69"/>
      <c r="C182" s="15">
        <v>4514614.55</v>
      </c>
      <c r="D182" s="3"/>
    </row>
    <row r="183" spans="1:6" ht="15.75" x14ac:dyDescent="0.25">
      <c r="A183" s="28" t="s">
        <v>3</v>
      </c>
      <c r="B183" s="29"/>
      <c r="C183" s="15">
        <v>1586675.65</v>
      </c>
      <c r="D183" s="3"/>
    </row>
    <row r="184" spans="1:6" ht="15.75" x14ac:dyDescent="0.25">
      <c r="A184" s="60" t="s">
        <v>4</v>
      </c>
      <c r="B184" s="61"/>
      <c r="C184" s="12">
        <v>8460771.0700000003</v>
      </c>
      <c r="D184" s="3"/>
    </row>
    <row r="185" spans="1:6" ht="15.75" x14ac:dyDescent="0.25">
      <c r="A185" s="26" t="s">
        <v>23</v>
      </c>
      <c r="B185" s="27"/>
      <c r="C185" s="12">
        <v>220400</v>
      </c>
      <c r="D185" s="3"/>
    </row>
    <row r="186" spans="1:6" ht="15.75" x14ac:dyDescent="0.25">
      <c r="A186" s="26" t="s">
        <v>5</v>
      </c>
      <c r="B186" s="27"/>
      <c r="C186" s="12">
        <v>101325.8</v>
      </c>
      <c r="D186" s="3"/>
    </row>
    <row r="187" spans="1:6" ht="15.75" x14ac:dyDescent="0.25">
      <c r="A187" s="26" t="s">
        <v>6</v>
      </c>
      <c r="B187" s="27"/>
      <c r="C187" s="12">
        <v>228960</v>
      </c>
      <c r="D187" s="3"/>
    </row>
    <row r="188" spans="1:6" ht="15.75" x14ac:dyDescent="0.25">
      <c r="A188" s="13" t="s">
        <v>7</v>
      </c>
      <c r="B188" s="14"/>
      <c r="C188" s="15">
        <f>SUM(C184:C187)</f>
        <v>9011456.870000001</v>
      </c>
      <c r="D188" s="16"/>
    </row>
    <row r="189" spans="1:6" ht="15.75" x14ac:dyDescent="0.25">
      <c r="A189" s="17"/>
      <c r="B189" s="18"/>
      <c r="C189" s="19"/>
      <c r="D189" s="20"/>
      <c r="E189" s="41"/>
      <c r="F189" s="21"/>
    </row>
    <row r="190" spans="1:6" ht="15.75" x14ac:dyDescent="0.25">
      <c r="A190" s="62" t="s">
        <v>8</v>
      </c>
      <c r="B190" s="63"/>
      <c r="C190" s="22"/>
      <c r="D190" s="20"/>
      <c r="E190" s="41"/>
      <c r="F190" s="21"/>
    </row>
    <row r="191" spans="1:6" ht="15" customHeight="1" x14ac:dyDescent="0.25">
      <c r="A191" s="60" t="s">
        <v>9</v>
      </c>
      <c r="B191" s="61"/>
      <c r="C191" s="12">
        <f>710029.73+12192.3</f>
        <v>722222.03</v>
      </c>
    </row>
    <row r="192" spans="1:6" ht="15" customHeight="1" x14ac:dyDescent="0.25">
      <c r="A192" s="53" t="s">
        <v>34</v>
      </c>
      <c r="B192" s="54"/>
      <c r="C192" s="12">
        <v>24000</v>
      </c>
    </row>
    <row r="193" spans="1:7" ht="15" customHeight="1" x14ac:dyDescent="0.25">
      <c r="A193" s="35" t="s">
        <v>10</v>
      </c>
      <c r="B193" s="36"/>
      <c r="C193" s="12">
        <v>7923.96</v>
      </c>
    </row>
    <row r="194" spans="1:7" ht="15.75" x14ac:dyDescent="0.25">
      <c r="A194" s="26" t="s">
        <v>32</v>
      </c>
      <c r="B194" s="27"/>
      <c r="C194" s="12">
        <v>150016.95999999999</v>
      </c>
    </row>
    <row r="195" spans="1:7" ht="15.75" x14ac:dyDescent="0.25">
      <c r="A195" s="26" t="s">
        <v>11</v>
      </c>
      <c r="B195" s="27"/>
      <c r="C195" s="12">
        <v>3052.8</v>
      </c>
    </row>
    <row r="196" spans="1:7" ht="15.75" x14ac:dyDescent="0.25">
      <c r="A196" s="26" t="s">
        <v>20</v>
      </c>
      <c r="B196" s="27"/>
      <c r="C196" s="12">
        <v>293983</v>
      </c>
    </row>
    <row r="197" spans="1:7" ht="30.75" customHeight="1" x14ac:dyDescent="0.25">
      <c r="A197" s="58" t="s">
        <v>61</v>
      </c>
      <c r="B197" s="59"/>
      <c r="C197" s="52">
        <v>80714.759999999995</v>
      </c>
    </row>
    <row r="198" spans="1:7" ht="15.75" x14ac:dyDescent="0.25">
      <c r="A198" s="26" t="s">
        <v>12</v>
      </c>
      <c r="B198" s="27"/>
      <c r="C198" s="12">
        <v>2088146.86</v>
      </c>
    </row>
    <row r="199" spans="1:7" ht="15.75" x14ac:dyDescent="0.25">
      <c r="A199" s="26" t="s">
        <v>30</v>
      </c>
      <c r="B199" s="27"/>
      <c r="C199" s="12">
        <f>1102.5+691683.88</f>
        <v>692786.38</v>
      </c>
    </row>
    <row r="200" spans="1:7" ht="15.75" x14ac:dyDescent="0.25">
      <c r="A200" s="26" t="s">
        <v>13</v>
      </c>
      <c r="B200" s="27"/>
      <c r="C200" s="12">
        <v>41749.08</v>
      </c>
    </row>
    <row r="201" spans="1:7" ht="15.75" x14ac:dyDescent="0.25">
      <c r="A201" s="53" t="s">
        <v>67</v>
      </c>
      <c r="B201" s="54"/>
      <c r="C201" s="12">
        <v>2398.4</v>
      </c>
    </row>
    <row r="202" spans="1:7" ht="15.75" x14ac:dyDescent="0.25">
      <c r="A202" s="35" t="s">
        <v>38</v>
      </c>
      <c r="B202" s="36"/>
      <c r="C202" s="12">
        <v>1560062.02</v>
      </c>
    </row>
    <row r="203" spans="1:7" ht="15.75" x14ac:dyDescent="0.25">
      <c r="A203" s="26" t="s">
        <v>14</v>
      </c>
      <c r="B203" s="27"/>
      <c r="C203" s="12">
        <v>1535857.6</v>
      </c>
    </row>
    <row r="204" spans="1:7" ht="15.75" x14ac:dyDescent="0.25">
      <c r="A204" s="26" t="s">
        <v>16</v>
      </c>
      <c r="B204" s="27"/>
      <c r="C204" s="12">
        <v>791884.64</v>
      </c>
    </row>
    <row r="205" spans="1:7" ht="15.75" x14ac:dyDescent="0.25">
      <c r="A205" s="26" t="s">
        <v>17</v>
      </c>
      <c r="B205" s="27"/>
      <c r="C205" s="12">
        <v>1571695.16</v>
      </c>
    </row>
    <row r="206" spans="1:7" ht="15.75" x14ac:dyDescent="0.25">
      <c r="A206" s="26"/>
      <c r="B206" s="27"/>
      <c r="C206" s="12"/>
    </row>
    <row r="207" spans="1:7" ht="16.5" thickBot="1" x14ac:dyDescent="0.3">
      <c r="A207" s="64" t="s">
        <v>18</v>
      </c>
      <c r="B207" s="65"/>
      <c r="C207" s="24">
        <f>SUM(C191:C205)</f>
        <v>9566493.6499999985</v>
      </c>
      <c r="D207" s="3"/>
      <c r="E207" s="42"/>
      <c r="F207" s="21"/>
      <c r="G207" s="16"/>
    </row>
    <row r="208" spans="1:7" ht="15" customHeight="1" x14ac:dyDescent="0.25">
      <c r="A208"/>
    </row>
    <row r="209" spans="1:4" ht="15" customHeight="1" x14ac:dyDescent="0.25">
      <c r="A209"/>
    </row>
    <row r="210" spans="1:4" ht="15" customHeight="1" x14ac:dyDescent="0.25">
      <c r="A210"/>
    </row>
    <row r="211" spans="1:4" x14ac:dyDescent="0.25">
      <c r="A211" s="3" t="s">
        <v>45</v>
      </c>
      <c r="B211" s="25"/>
      <c r="C211" s="34" t="s">
        <v>46</v>
      </c>
    </row>
    <row r="212" spans="1:4" ht="15" customHeight="1" x14ac:dyDescent="0.25">
      <c r="A212"/>
    </row>
    <row r="213" spans="1:4" ht="15" customHeight="1" x14ac:dyDescent="0.25">
      <c r="A213"/>
    </row>
    <row r="214" spans="1:4" ht="15" customHeight="1" x14ac:dyDescent="0.25">
      <c r="A214"/>
    </row>
    <row r="215" spans="1:4" ht="15" customHeight="1" x14ac:dyDescent="0.25">
      <c r="A215"/>
    </row>
    <row r="216" spans="1:4" ht="15" customHeight="1" x14ac:dyDescent="0.25">
      <c r="A216"/>
    </row>
    <row r="217" spans="1:4" ht="15" customHeight="1" x14ac:dyDescent="0.25">
      <c r="A217"/>
      <c r="C217" t="s">
        <v>43</v>
      </c>
    </row>
    <row r="218" spans="1:4" ht="15" customHeight="1" x14ac:dyDescent="0.25">
      <c r="A218"/>
      <c r="C218" s="32" t="s">
        <v>44</v>
      </c>
    </row>
    <row r="219" spans="1:4" ht="15" customHeight="1" x14ac:dyDescent="0.25">
      <c r="A219"/>
      <c r="C219" s="33"/>
    </row>
    <row r="220" spans="1:4" ht="15" customHeight="1" x14ac:dyDescent="0.25">
      <c r="A220"/>
    </row>
    <row r="221" spans="1:4" ht="15" customHeight="1" x14ac:dyDescent="0.25">
      <c r="A221"/>
    </row>
    <row r="222" spans="1:4" ht="15" customHeight="1" thickBot="1" x14ac:dyDescent="0.3">
      <c r="A222"/>
    </row>
    <row r="223" spans="1:4" ht="16.5" thickBot="1" x14ac:dyDescent="0.3">
      <c r="A223" s="4" t="s">
        <v>24</v>
      </c>
      <c r="B223" s="5"/>
      <c r="C223" s="51" t="s">
        <v>59</v>
      </c>
      <c r="D223" s="3"/>
    </row>
    <row r="224" spans="1:4" ht="15.75" x14ac:dyDescent="0.25">
      <c r="A224" s="6"/>
      <c r="B224" s="7"/>
      <c r="C224" s="8"/>
      <c r="D224" s="3"/>
    </row>
    <row r="225" spans="1:6" ht="15.75" x14ac:dyDescent="0.25">
      <c r="A225" s="9" t="s">
        <v>1</v>
      </c>
      <c r="B225" s="10"/>
      <c r="C225" s="11"/>
      <c r="D225" s="3"/>
    </row>
    <row r="226" spans="1:6" ht="15.75" x14ac:dyDescent="0.25">
      <c r="A226" s="68" t="s">
        <v>2</v>
      </c>
      <c r="B226" s="69"/>
      <c r="C226" s="15">
        <v>991311.56</v>
      </c>
      <c r="D226" s="3"/>
    </row>
    <row r="227" spans="1:6" ht="15.75" x14ac:dyDescent="0.25">
      <c r="A227" s="28" t="s">
        <v>3</v>
      </c>
      <c r="B227" s="29"/>
      <c r="C227" s="15">
        <v>363515.59</v>
      </c>
      <c r="D227" s="3"/>
    </row>
    <row r="228" spans="1:6" ht="15.75" x14ac:dyDescent="0.25">
      <c r="A228" s="60" t="s">
        <v>4</v>
      </c>
      <c r="B228" s="61"/>
      <c r="C228" s="12">
        <v>3367028.17</v>
      </c>
      <c r="D228" s="3"/>
    </row>
    <row r="229" spans="1:6" ht="15.75" x14ac:dyDescent="0.25">
      <c r="A229" s="26" t="s">
        <v>5</v>
      </c>
      <c r="B229" s="27"/>
      <c r="C229" s="12">
        <v>22746.82</v>
      </c>
      <c r="D229" s="3"/>
    </row>
    <row r="230" spans="1:6" ht="15.75" x14ac:dyDescent="0.25">
      <c r="A230" s="26" t="s">
        <v>20</v>
      </c>
      <c r="B230" s="27"/>
      <c r="C230" s="12">
        <v>43560</v>
      </c>
      <c r="D230" s="3"/>
    </row>
    <row r="231" spans="1:6" ht="15.75" x14ac:dyDescent="0.25">
      <c r="A231" s="26" t="s">
        <v>6</v>
      </c>
      <c r="B231" s="27"/>
      <c r="C231" s="12">
        <v>49979</v>
      </c>
      <c r="D231" s="3"/>
    </row>
    <row r="232" spans="1:6" ht="15.75" x14ac:dyDescent="0.25">
      <c r="A232" s="13" t="s">
        <v>7</v>
      </c>
      <c r="B232" s="14"/>
      <c r="C232" s="15">
        <f>SUM(C228:C231)</f>
        <v>3483313.9899999998</v>
      </c>
      <c r="D232" s="16"/>
    </row>
    <row r="233" spans="1:6" ht="15.75" x14ac:dyDescent="0.25">
      <c r="A233" s="17"/>
      <c r="B233" s="18"/>
      <c r="C233" s="19"/>
      <c r="D233" s="20"/>
      <c r="E233" s="41"/>
      <c r="F233" s="21"/>
    </row>
    <row r="234" spans="1:6" ht="15.75" x14ac:dyDescent="0.25">
      <c r="A234" s="62" t="s">
        <v>8</v>
      </c>
      <c r="B234" s="63"/>
      <c r="C234" s="22"/>
      <c r="D234" s="20"/>
      <c r="E234" s="41"/>
      <c r="F234" s="21"/>
    </row>
    <row r="235" spans="1:6" ht="15" customHeight="1" x14ac:dyDescent="0.25">
      <c r="A235" s="60" t="s">
        <v>9</v>
      </c>
      <c r="B235" s="61"/>
      <c r="C235" s="12">
        <f>1600+303446.86</f>
        <v>305046.86</v>
      </c>
    </row>
    <row r="236" spans="1:6" ht="15" customHeight="1" x14ac:dyDescent="0.25">
      <c r="A236" s="26" t="s">
        <v>10</v>
      </c>
      <c r="B236" s="27"/>
      <c r="C236" s="12">
        <v>17098.34</v>
      </c>
    </row>
    <row r="237" spans="1:6" ht="15" customHeight="1" x14ac:dyDescent="0.25">
      <c r="A237" s="26" t="s">
        <v>6</v>
      </c>
      <c r="B237" s="27"/>
      <c r="C237" s="12">
        <v>44896.92</v>
      </c>
    </row>
    <row r="238" spans="1:6" ht="15" customHeight="1" x14ac:dyDescent="0.25">
      <c r="A238" s="26" t="s">
        <v>11</v>
      </c>
      <c r="B238" s="27"/>
      <c r="C238" s="12">
        <v>1120.55</v>
      </c>
    </row>
    <row r="239" spans="1:6" ht="15" customHeight="1" x14ac:dyDescent="0.25">
      <c r="A239" s="26" t="s">
        <v>20</v>
      </c>
      <c r="B239" s="27"/>
      <c r="C239" s="12">
        <v>51741</v>
      </c>
    </row>
    <row r="240" spans="1:6" ht="15.75" x14ac:dyDescent="0.25">
      <c r="A240" s="26" t="s">
        <v>12</v>
      </c>
      <c r="B240" s="27"/>
      <c r="C240" s="12">
        <v>778057.29</v>
      </c>
    </row>
    <row r="241" spans="1:7" ht="15.75" x14ac:dyDescent="0.25">
      <c r="A241" s="26" t="s">
        <v>30</v>
      </c>
      <c r="B241" s="27"/>
      <c r="C241" s="12">
        <f>4347+255117.72</f>
        <v>259464.72</v>
      </c>
    </row>
    <row r="242" spans="1:7" ht="15.75" x14ac:dyDescent="0.25">
      <c r="A242" s="26" t="s">
        <v>13</v>
      </c>
      <c r="B242" s="27"/>
      <c r="C242" s="12">
        <v>15556.2</v>
      </c>
    </row>
    <row r="243" spans="1:7" ht="15.75" x14ac:dyDescent="0.25">
      <c r="A243" s="26" t="s">
        <v>14</v>
      </c>
      <c r="B243" s="27"/>
      <c r="C243" s="12">
        <v>571991.47</v>
      </c>
    </row>
    <row r="244" spans="1:7" ht="15.75" x14ac:dyDescent="0.25">
      <c r="A244" s="26" t="s">
        <v>16</v>
      </c>
      <c r="B244" s="27"/>
      <c r="C244" s="12">
        <v>295061.46000000002</v>
      </c>
    </row>
    <row r="245" spans="1:7" ht="15.75" x14ac:dyDescent="0.25">
      <c r="A245" s="26" t="s">
        <v>17</v>
      </c>
      <c r="B245" s="27"/>
      <c r="C245" s="12">
        <v>585366.96</v>
      </c>
    </row>
    <row r="246" spans="1:7" ht="15.75" x14ac:dyDescent="0.25">
      <c r="A246" s="26"/>
      <c r="B246" s="27"/>
      <c r="C246" s="12"/>
    </row>
    <row r="247" spans="1:7" ht="16.5" thickBot="1" x14ac:dyDescent="0.3">
      <c r="A247" s="64" t="s">
        <v>18</v>
      </c>
      <c r="B247" s="65"/>
      <c r="C247" s="24">
        <f>SUM(C235:C245)</f>
        <v>2925401.77</v>
      </c>
      <c r="D247" s="3"/>
      <c r="E247" s="42"/>
      <c r="F247" s="21"/>
      <c r="G247" s="16"/>
    </row>
    <row r="248" spans="1:7" x14ac:dyDescent="0.25">
      <c r="A248"/>
    </row>
    <row r="249" spans="1:7" x14ac:dyDescent="0.25">
      <c r="A249"/>
    </row>
    <row r="250" spans="1:7" x14ac:dyDescent="0.25">
      <c r="A250" s="3" t="s">
        <v>45</v>
      </c>
      <c r="B250" s="25"/>
      <c r="C250" s="34" t="s">
        <v>46</v>
      </c>
    </row>
    <row r="251" spans="1:7" x14ac:dyDescent="0.25">
      <c r="A251"/>
    </row>
    <row r="252" spans="1:7" x14ac:dyDescent="0.25">
      <c r="A252"/>
    </row>
    <row r="253" spans="1:7" x14ac:dyDescent="0.25">
      <c r="A253"/>
      <c r="D253" s="43"/>
    </row>
    <row r="254" spans="1:7" x14ac:dyDescent="0.25">
      <c r="A254"/>
    </row>
    <row r="255" spans="1:7" x14ac:dyDescent="0.25">
      <c r="A255"/>
    </row>
    <row r="256" spans="1:7" x14ac:dyDescent="0.25">
      <c r="A256"/>
    </row>
    <row r="257" spans="1:4" x14ac:dyDescent="0.25">
      <c r="A257"/>
    </row>
    <row r="258" spans="1:4" x14ac:dyDescent="0.25">
      <c r="A258"/>
    </row>
    <row r="259" spans="1:4" x14ac:dyDescent="0.25">
      <c r="A259"/>
    </row>
    <row r="260" spans="1:4" x14ac:dyDescent="0.25">
      <c r="A260"/>
    </row>
    <row r="261" spans="1:4" x14ac:dyDescent="0.25">
      <c r="A261"/>
      <c r="C261" t="s">
        <v>43</v>
      </c>
    </row>
    <row r="262" spans="1:4" x14ac:dyDescent="0.25">
      <c r="A262"/>
      <c r="C262" s="32" t="s">
        <v>44</v>
      </c>
    </row>
    <row r="263" spans="1:4" x14ac:dyDescent="0.25">
      <c r="A263"/>
      <c r="C263" s="33"/>
    </row>
    <row r="264" spans="1:4" x14ac:dyDescent="0.25">
      <c r="A264"/>
    </row>
    <row r="265" spans="1:4" x14ac:dyDescent="0.25">
      <c r="A265"/>
    </row>
    <row r="266" spans="1:4" x14ac:dyDescent="0.25">
      <c r="A266"/>
    </row>
    <row r="267" spans="1:4" ht="15.75" thickBot="1" x14ac:dyDescent="0.3">
      <c r="A267" s="3"/>
    </row>
    <row r="268" spans="1:4" ht="16.5" thickBot="1" x14ac:dyDescent="0.3">
      <c r="A268" s="4" t="s">
        <v>25</v>
      </c>
      <c r="B268" s="5"/>
      <c r="C268" s="51" t="s">
        <v>59</v>
      </c>
      <c r="D268" s="3"/>
    </row>
    <row r="269" spans="1:4" ht="15.75" x14ac:dyDescent="0.25">
      <c r="A269" s="6"/>
      <c r="B269" s="7"/>
      <c r="C269" s="8"/>
      <c r="D269" s="3"/>
    </row>
    <row r="270" spans="1:4" ht="15.75" x14ac:dyDescent="0.25">
      <c r="A270" s="9" t="s">
        <v>1</v>
      </c>
      <c r="B270" s="10"/>
      <c r="C270" s="11"/>
      <c r="D270" s="3"/>
    </row>
    <row r="271" spans="1:4" ht="15.75" x14ac:dyDescent="0.25">
      <c r="A271" s="68" t="s">
        <v>2</v>
      </c>
      <c r="B271" s="69"/>
      <c r="C271" s="15">
        <v>2876173.89</v>
      </c>
      <c r="D271" s="3"/>
    </row>
    <row r="272" spans="1:4" ht="15.75" x14ac:dyDescent="0.25">
      <c r="A272" s="28" t="s">
        <v>3</v>
      </c>
      <c r="B272" s="29"/>
      <c r="C272" s="15">
        <v>833093.85</v>
      </c>
      <c r="D272" s="3"/>
    </row>
    <row r="273" spans="1:6" ht="15.75" x14ac:dyDescent="0.25">
      <c r="A273" s="60" t="s">
        <v>4</v>
      </c>
      <c r="B273" s="61"/>
      <c r="C273" s="12">
        <v>6503726.8200000003</v>
      </c>
      <c r="D273" s="3"/>
    </row>
    <row r="274" spans="1:6" ht="15.75" x14ac:dyDescent="0.25">
      <c r="A274" s="26" t="s">
        <v>5</v>
      </c>
      <c r="B274" s="27"/>
      <c r="C274" s="12">
        <v>45158.18</v>
      </c>
      <c r="D274" s="3"/>
    </row>
    <row r="275" spans="1:6" ht="15.75" x14ac:dyDescent="0.25">
      <c r="A275" s="35" t="s">
        <v>20</v>
      </c>
      <c r="B275" s="36"/>
      <c r="C275" s="12">
        <v>86400</v>
      </c>
      <c r="D275" s="3"/>
    </row>
    <row r="276" spans="1:6" ht="15.75" x14ac:dyDescent="0.25">
      <c r="A276" s="26" t="s">
        <v>6</v>
      </c>
      <c r="B276" s="27"/>
      <c r="C276" s="12">
        <v>130592</v>
      </c>
      <c r="D276" s="3"/>
    </row>
    <row r="277" spans="1:6" ht="15.75" x14ac:dyDescent="0.25">
      <c r="A277" s="26" t="s">
        <v>26</v>
      </c>
      <c r="B277" s="27"/>
      <c r="C277" s="12">
        <v>595224</v>
      </c>
      <c r="D277" s="3"/>
    </row>
    <row r="278" spans="1:6" ht="15.75" x14ac:dyDescent="0.25">
      <c r="A278" s="13" t="s">
        <v>7</v>
      </c>
      <c r="B278" s="14"/>
      <c r="C278" s="15">
        <f>SUM(C273:C277)</f>
        <v>7361101</v>
      </c>
      <c r="D278" s="16"/>
    </row>
    <row r="279" spans="1:6" ht="15.75" x14ac:dyDescent="0.25">
      <c r="A279" s="17"/>
      <c r="B279" s="18"/>
      <c r="C279" s="19"/>
      <c r="D279" s="20"/>
      <c r="E279" s="41"/>
      <c r="F279" s="21"/>
    </row>
    <row r="280" spans="1:6" ht="15.75" x14ac:dyDescent="0.25">
      <c r="A280" s="62" t="s">
        <v>8</v>
      </c>
      <c r="B280" s="63"/>
      <c r="C280" s="22"/>
      <c r="D280" s="20"/>
      <c r="E280" s="41"/>
      <c r="F280" s="21"/>
    </row>
    <row r="281" spans="1:6" ht="15" customHeight="1" x14ac:dyDescent="0.25">
      <c r="A281" s="60" t="s">
        <v>9</v>
      </c>
      <c r="B281" s="61"/>
      <c r="C281" s="12">
        <f>564948.29+10165.6</f>
        <v>575113.89</v>
      </c>
    </row>
    <row r="282" spans="1:6" ht="15" customHeight="1" x14ac:dyDescent="0.25">
      <c r="A282" s="26" t="s">
        <v>10</v>
      </c>
      <c r="B282" s="27"/>
      <c r="C282" s="12">
        <v>21823.33</v>
      </c>
    </row>
    <row r="283" spans="1:6" ht="15" customHeight="1" x14ac:dyDescent="0.25">
      <c r="A283" s="26" t="s">
        <v>6</v>
      </c>
      <c r="B283" s="27"/>
      <c r="C283" s="12">
        <v>109881.54</v>
      </c>
    </row>
    <row r="284" spans="1:6" ht="15" customHeight="1" x14ac:dyDescent="0.25">
      <c r="A284" s="35" t="s">
        <v>50</v>
      </c>
      <c r="B284" s="36"/>
      <c r="C284" s="12">
        <v>2983.45</v>
      </c>
    </row>
    <row r="285" spans="1:6" ht="15" customHeight="1" x14ac:dyDescent="0.25">
      <c r="A285" s="35" t="s">
        <v>20</v>
      </c>
      <c r="B285" s="36"/>
      <c r="C285" s="12">
        <v>104369</v>
      </c>
    </row>
    <row r="286" spans="1:6" ht="15" customHeight="1" x14ac:dyDescent="0.25">
      <c r="A286" s="58" t="s">
        <v>61</v>
      </c>
      <c r="B286" s="59"/>
      <c r="C286" s="12">
        <v>60367.56</v>
      </c>
    </row>
    <row r="287" spans="1:6" ht="15.75" x14ac:dyDescent="0.25">
      <c r="A287" s="26" t="s">
        <v>12</v>
      </c>
      <c r="B287" s="27"/>
      <c r="C287" s="12">
        <v>1561750.41</v>
      </c>
    </row>
    <row r="288" spans="1:6" ht="15.75" x14ac:dyDescent="0.25">
      <c r="A288" s="26" t="s">
        <v>30</v>
      </c>
      <c r="B288" s="27"/>
      <c r="C288" s="12">
        <f>799.8+512083.44</f>
        <v>512883.24</v>
      </c>
    </row>
    <row r="289" spans="1:7" ht="15.75" x14ac:dyDescent="0.25">
      <c r="A289" s="26" t="s">
        <v>13</v>
      </c>
      <c r="B289" s="27"/>
      <c r="C289" s="12">
        <v>31224.6</v>
      </c>
    </row>
    <row r="290" spans="1:7" ht="15.75" x14ac:dyDescent="0.25">
      <c r="A290" s="26" t="s">
        <v>26</v>
      </c>
      <c r="B290" s="27"/>
      <c r="C290" s="12">
        <v>552985.52</v>
      </c>
      <c r="D290" s="3"/>
    </row>
    <row r="291" spans="1:7" ht="15.75" x14ac:dyDescent="0.25">
      <c r="A291" s="35" t="s">
        <v>51</v>
      </c>
      <c r="B291" s="36"/>
      <c r="C291" s="12">
        <f>10760</f>
        <v>10760</v>
      </c>
      <c r="D291" s="3"/>
    </row>
    <row r="292" spans="1:7" ht="15.75" x14ac:dyDescent="0.25">
      <c r="A292" s="26" t="s">
        <v>15</v>
      </c>
      <c r="B292" s="27"/>
      <c r="C292" s="12">
        <v>1260348.25</v>
      </c>
      <c r="D292" s="3"/>
    </row>
    <row r="293" spans="1:7" ht="15.75" x14ac:dyDescent="0.25">
      <c r="A293" s="26" t="s">
        <v>14</v>
      </c>
      <c r="B293" s="27"/>
      <c r="C293" s="12">
        <v>1148501.5900000001</v>
      </c>
    </row>
    <row r="294" spans="1:7" ht="15.75" x14ac:dyDescent="0.25">
      <c r="A294" s="26" t="s">
        <v>16</v>
      </c>
      <c r="B294" s="27"/>
      <c r="C294" s="12">
        <v>592260.16</v>
      </c>
    </row>
    <row r="295" spans="1:7" ht="15.75" x14ac:dyDescent="0.25">
      <c r="A295" s="26" t="s">
        <v>17</v>
      </c>
      <c r="B295" s="27"/>
      <c r="C295" s="12">
        <v>1174966.83</v>
      </c>
    </row>
    <row r="296" spans="1:7" ht="15.75" x14ac:dyDescent="0.25">
      <c r="A296" s="26"/>
      <c r="B296" s="27"/>
      <c r="C296" s="12"/>
    </row>
    <row r="297" spans="1:7" ht="16.5" thickBot="1" x14ac:dyDescent="0.3">
      <c r="A297" s="64" t="s">
        <v>18</v>
      </c>
      <c r="B297" s="65"/>
      <c r="C297" s="24">
        <f>SUM(C281:C295)</f>
        <v>7720219.3700000001</v>
      </c>
      <c r="D297" s="3"/>
      <c r="E297" s="42"/>
      <c r="F297" s="21"/>
      <c r="G297" s="16"/>
    </row>
    <row r="298" spans="1:7" ht="15.75" x14ac:dyDescent="0.25">
      <c r="A298" s="1"/>
      <c r="B298" s="1"/>
      <c r="C298" s="2"/>
      <c r="D298" s="3"/>
      <c r="E298" s="42"/>
      <c r="F298" s="21"/>
    </row>
    <row r="299" spans="1:7" ht="15.75" x14ac:dyDescent="0.25">
      <c r="A299" s="1"/>
      <c r="B299" s="1"/>
      <c r="C299" s="2"/>
      <c r="D299" s="3"/>
      <c r="E299" s="42"/>
      <c r="F299" s="21"/>
    </row>
    <row r="300" spans="1:7" ht="15.75" x14ac:dyDescent="0.25">
      <c r="A300" s="1"/>
      <c r="B300" s="1"/>
      <c r="C300" s="2"/>
      <c r="D300" s="3"/>
      <c r="E300" s="42"/>
      <c r="F300" s="21"/>
    </row>
    <row r="301" spans="1:7" x14ac:dyDescent="0.25">
      <c r="A301" s="3" t="s">
        <v>45</v>
      </c>
      <c r="B301" s="25"/>
      <c r="C301" s="34" t="s">
        <v>46</v>
      </c>
    </row>
    <row r="302" spans="1:7" ht="15.75" x14ac:dyDescent="0.25">
      <c r="A302" s="1"/>
      <c r="B302" s="1"/>
      <c r="C302" s="2"/>
      <c r="D302" s="3"/>
      <c r="E302" s="42"/>
      <c r="F302" s="21"/>
    </row>
    <row r="303" spans="1:7" ht="15.75" x14ac:dyDescent="0.25">
      <c r="A303" s="1"/>
      <c r="B303" s="1"/>
      <c r="C303" s="2"/>
      <c r="D303" s="3"/>
      <c r="E303" s="42"/>
      <c r="F303" s="21"/>
    </row>
    <row r="304" spans="1:7" ht="15.75" x14ac:dyDescent="0.25">
      <c r="A304" s="1"/>
      <c r="B304" s="1"/>
      <c r="C304" s="2"/>
      <c r="D304" s="3"/>
      <c r="E304" s="42"/>
      <c r="F304" s="21"/>
    </row>
    <row r="305" spans="1:6" ht="15.75" x14ac:dyDescent="0.25">
      <c r="A305" s="1"/>
      <c r="B305" s="1"/>
      <c r="C305" t="s">
        <v>43</v>
      </c>
      <c r="D305" s="3"/>
      <c r="E305" s="42"/>
      <c r="F305" s="21"/>
    </row>
    <row r="306" spans="1:6" ht="15.75" x14ac:dyDescent="0.25">
      <c r="A306" s="1"/>
      <c r="B306" s="1"/>
      <c r="C306" s="32" t="s">
        <v>44</v>
      </c>
      <c r="D306" s="3"/>
      <c r="E306" s="42"/>
      <c r="F306" s="21"/>
    </row>
    <row r="307" spans="1:6" ht="15.75" x14ac:dyDescent="0.25">
      <c r="A307" s="1"/>
      <c r="B307" s="1"/>
      <c r="C307" s="33"/>
      <c r="D307" s="3"/>
      <c r="E307" s="42"/>
      <c r="F307" s="21"/>
    </row>
    <row r="308" spans="1:6" ht="15" customHeight="1" thickBot="1" x14ac:dyDescent="0.3">
      <c r="A308"/>
    </row>
    <row r="309" spans="1:6" ht="16.5" thickBot="1" x14ac:dyDescent="0.3">
      <c r="A309" s="4" t="s">
        <v>33</v>
      </c>
      <c r="B309" s="5"/>
      <c r="C309" s="51" t="s">
        <v>59</v>
      </c>
      <c r="D309" s="3"/>
    </row>
    <row r="310" spans="1:6" ht="15.75" x14ac:dyDescent="0.25">
      <c r="A310" s="6"/>
      <c r="B310" s="7"/>
      <c r="C310" s="8"/>
      <c r="D310" s="3"/>
    </row>
    <row r="311" spans="1:6" ht="15.75" x14ac:dyDescent="0.25">
      <c r="A311" s="9" t="s">
        <v>1</v>
      </c>
      <c r="B311" s="10"/>
      <c r="C311" s="11"/>
      <c r="D311" s="3"/>
    </row>
    <row r="312" spans="1:6" ht="15.75" x14ac:dyDescent="0.25">
      <c r="A312" s="68" t="s">
        <v>2</v>
      </c>
      <c r="B312" s="69"/>
      <c r="C312" s="15">
        <v>647629.32999999996</v>
      </c>
      <c r="D312" s="3"/>
    </row>
    <row r="313" spans="1:6" ht="15.75" x14ac:dyDescent="0.25">
      <c r="A313" s="28" t="s">
        <v>3</v>
      </c>
      <c r="B313" s="29"/>
      <c r="C313" s="15">
        <v>236591.13</v>
      </c>
      <c r="D313" s="3"/>
    </row>
    <row r="314" spans="1:6" ht="15.75" x14ac:dyDescent="0.25">
      <c r="A314" s="60" t="s">
        <v>4</v>
      </c>
      <c r="B314" s="61"/>
      <c r="C314" s="12">
        <v>1945908.69</v>
      </c>
      <c r="D314" s="3"/>
    </row>
    <row r="315" spans="1:6" ht="15.75" x14ac:dyDescent="0.25">
      <c r="A315" s="26" t="s">
        <v>34</v>
      </c>
      <c r="B315" s="27"/>
      <c r="C315" s="12">
        <v>65520</v>
      </c>
      <c r="D315" s="3"/>
    </row>
    <row r="316" spans="1:6" ht="15.75" x14ac:dyDescent="0.25">
      <c r="A316" s="26" t="s">
        <v>68</v>
      </c>
      <c r="B316" s="27"/>
      <c r="C316" s="12">
        <f>24168+67200</f>
        <v>91368</v>
      </c>
      <c r="D316" s="3"/>
    </row>
    <row r="317" spans="1:6" ht="15.75" x14ac:dyDescent="0.25">
      <c r="A317" s="26" t="s">
        <v>6</v>
      </c>
      <c r="B317" s="27"/>
      <c r="C317" s="12">
        <v>20352</v>
      </c>
      <c r="D317" s="3"/>
    </row>
    <row r="318" spans="1:6" ht="15.75" x14ac:dyDescent="0.25">
      <c r="A318" s="26" t="s">
        <v>5</v>
      </c>
      <c r="B318" s="27"/>
      <c r="C318" s="12">
        <v>15600</v>
      </c>
      <c r="D318" s="3"/>
    </row>
    <row r="319" spans="1:6" ht="15.75" x14ac:dyDescent="0.25">
      <c r="A319" s="13" t="s">
        <v>7</v>
      </c>
      <c r="B319" s="14"/>
      <c r="C319" s="15">
        <f>SUM(C314:C318)</f>
        <v>2138748.69</v>
      </c>
      <c r="D319" s="16"/>
    </row>
    <row r="320" spans="1:6" ht="15.75" x14ac:dyDescent="0.25">
      <c r="A320" s="17"/>
      <c r="B320" s="18"/>
      <c r="C320" s="19"/>
      <c r="D320" s="20"/>
      <c r="E320" s="41"/>
      <c r="F320" s="21"/>
    </row>
    <row r="321" spans="1:7" ht="15.75" x14ac:dyDescent="0.25">
      <c r="A321" s="62" t="s">
        <v>8</v>
      </c>
      <c r="B321" s="63"/>
      <c r="C321" s="22"/>
      <c r="D321" s="20"/>
      <c r="E321" s="41"/>
      <c r="F321" s="21"/>
    </row>
    <row r="322" spans="1:7" ht="15" customHeight="1" x14ac:dyDescent="0.25">
      <c r="A322" s="60" t="s">
        <v>9</v>
      </c>
      <c r="B322" s="61"/>
      <c r="C322" s="12">
        <v>244871.17</v>
      </c>
    </row>
    <row r="323" spans="1:7" ht="15" customHeight="1" x14ac:dyDescent="0.25">
      <c r="A323" s="53" t="s">
        <v>10</v>
      </c>
      <c r="B323" s="54"/>
      <c r="C323" s="12">
        <v>2435</v>
      </c>
    </row>
    <row r="324" spans="1:7" ht="15" customHeight="1" x14ac:dyDescent="0.25">
      <c r="A324" s="53" t="s">
        <v>6</v>
      </c>
      <c r="B324" s="54"/>
      <c r="C324" s="12">
        <v>26315.63</v>
      </c>
    </row>
    <row r="325" spans="1:7" ht="15" customHeight="1" x14ac:dyDescent="0.25">
      <c r="A325" s="26" t="s">
        <v>11</v>
      </c>
      <c r="B325" s="27"/>
      <c r="C325" s="12">
        <v>4104</v>
      </c>
    </row>
    <row r="326" spans="1:7" ht="15" customHeight="1" x14ac:dyDescent="0.25">
      <c r="A326" s="58" t="s">
        <v>20</v>
      </c>
      <c r="B326" s="59"/>
      <c r="C326" s="12">
        <f>64800+101000</f>
        <v>165800</v>
      </c>
    </row>
    <row r="327" spans="1:7" ht="28.5" customHeight="1" x14ac:dyDescent="0.25">
      <c r="A327" s="58" t="s">
        <v>61</v>
      </c>
      <c r="B327" s="59"/>
      <c r="C327" s="12">
        <v>14353.92</v>
      </c>
    </row>
    <row r="328" spans="1:7" ht="15.75" x14ac:dyDescent="0.25">
      <c r="A328" s="26" t="s">
        <v>12</v>
      </c>
      <c r="B328" s="27"/>
      <c r="C328" s="12">
        <v>376654.34</v>
      </c>
    </row>
    <row r="329" spans="1:7" ht="15.75" x14ac:dyDescent="0.25">
      <c r="A329" s="26" t="s">
        <v>30</v>
      </c>
      <c r="B329" s="27"/>
      <c r="C329" s="12">
        <f>24395+123602.68</f>
        <v>147997.68</v>
      </c>
    </row>
    <row r="330" spans="1:7" ht="15.75" x14ac:dyDescent="0.25">
      <c r="A330" s="30" t="s">
        <v>27</v>
      </c>
      <c r="B330" s="31"/>
      <c r="C330" s="12">
        <f>5012.96</f>
        <v>5012.96</v>
      </c>
    </row>
    <row r="331" spans="1:7" ht="15.75" x14ac:dyDescent="0.25">
      <c r="A331" s="26" t="s">
        <v>14</v>
      </c>
      <c r="B331" s="27"/>
      <c r="C331" s="12">
        <v>440961.26</v>
      </c>
    </row>
    <row r="332" spans="1:7" ht="15.75" x14ac:dyDescent="0.25">
      <c r="A332" s="26" t="s">
        <v>16</v>
      </c>
      <c r="B332" s="27"/>
      <c r="C332" s="12">
        <v>341034.68</v>
      </c>
    </row>
    <row r="333" spans="1:7" ht="15.75" x14ac:dyDescent="0.25">
      <c r="A333" s="26" t="s">
        <v>17</v>
      </c>
      <c r="B333" s="27"/>
      <c r="C333" s="12">
        <v>279351.52</v>
      </c>
    </row>
    <row r="334" spans="1:7" ht="15.75" x14ac:dyDescent="0.25">
      <c r="A334" s="26"/>
      <c r="B334" s="27"/>
      <c r="C334" s="12"/>
    </row>
    <row r="335" spans="1:7" ht="16.5" thickBot="1" x14ac:dyDescent="0.3">
      <c r="A335" s="64" t="s">
        <v>18</v>
      </c>
      <c r="B335" s="65"/>
      <c r="C335" s="24">
        <f>SUM(C322:C333)</f>
        <v>2048892.16</v>
      </c>
      <c r="D335" s="3"/>
      <c r="E335" s="42"/>
      <c r="F335" s="21"/>
      <c r="G335" s="16"/>
    </row>
    <row r="336" spans="1:7" x14ac:dyDescent="0.25">
      <c r="A336"/>
    </row>
    <row r="337" spans="1:3" x14ac:dyDescent="0.25">
      <c r="A337"/>
    </row>
    <row r="338" spans="1:3" x14ac:dyDescent="0.25">
      <c r="A338"/>
    </row>
    <row r="339" spans="1:3" x14ac:dyDescent="0.25">
      <c r="A339" s="3" t="s">
        <v>45</v>
      </c>
      <c r="B339" s="25"/>
      <c r="C339" s="34" t="s">
        <v>46</v>
      </c>
    </row>
    <row r="340" spans="1:3" x14ac:dyDescent="0.25">
      <c r="A340"/>
    </row>
    <row r="341" spans="1:3" x14ac:dyDescent="0.25">
      <c r="A341"/>
    </row>
    <row r="342" spans="1:3" x14ac:dyDescent="0.25">
      <c r="A342"/>
    </row>
    <row r="343" spans="1:3" x14ac:dyDescent="0.25">
      <c r="A343"/>
    </row>
    <row r="344" spans="1:3" x14ac:dyDescent="0.25">
      <c r="A344"/>
    </row>
    <row r="345" spans="1:3" x14ac:dyDescent="0.25">
      <c r="A345"/>
    </row>
    <row r="346" spans="1:3" x14ac:dyDescent="0.25">
      <c r="A346"/>
    </row>
    <row r="347" spans="1:3" x14ac:dyDescent="0.25">
      <c r="A347"/>
    </row>
    <row r="348" spans="1:3" x14ac:dyDescent="0.25">
      <c r="A348"/>
      <c r="C348" t="s">
        <v>43</v>
      </c>
    </row>
    <row r="349" spans="1:3" x14ac:dyDescent="0.25">
      <c r="A349"/>
      <c r="C349" s="32" t="s">
        <v>44</v>
      </c>
    </row>
    <row r="350" spans="1:3" x14ac:dyDescent="0.25">
      <c r="A350"/>
      <c r="C350" s="33"/>
    </row>
    <row r="351" spans="1:3" x14ac:dyDescent="0.25">
      <c r="A351"/>
    </row>
    <row r="352" spans="1:3" ht="15.75" thickBot="1" x14ac:dyDescent="0.3">
      <c r="A352"/>
    </row>
    <row r="353" spans="1:6" ht="16.5" thickBot="1" x14ac:dyDescent="0.3">
      <c r="A353" s="4" t="s">
        <v>28</v>
      </c>
      <c r="B353" s="5"/>
      <c r="C353" s="51" t="s">
        <v>59</v>
      </c>
      <c r="D353" s="3"/>
    </row>
    <row r="354" spans="1:6" ht="15.75" x14ac:dyDescent="0.25">
      <c r="A354" s="6"/>
      <c r="B354" s="7"/>
      <c r="C354" s="8"/>
      <c r="D354" s="3"/>
    </row>
    <row r="355" spans="1:6" ht="15.75" x14ac:dyDescent="0.25">
      <c r="A355" s="9" t="s">
        <v>1</v>
      </c>
      <c r="B355" s="10"/>
      <c r="C355" s="11"/>
      <c r="D355" s="3"/>
    </row>
    <row r="356" spans="1:6" ht="15.75" x14ac:dyDescent="0.25">
      <c r="A356" s="68" t="s">
        <v>2</v>
      </c>
      <c r="B356" s="69"/>
      <c r="C356" s="15">
        <v>2129259.11</v>
      </c>
      <c r="D356" s="3"/>
    </row>
    <row r="357" spans="1:6" ht="15.75" x14ac:dyDescent="0.25">
      <c r="A357" s="28" t="s">
        <v>3</v>
      </c>
      <c r="B357" s="29"/>
      <c r="C357" s="15">
        <v>640039.82999999996</v>
      </c>
      <c r="D357" s="3"/>
    </row>
    <row r="358" spans="1:6" ht="15.75" x14ac:dyDescent="0.25">
      <c r="A358" s="37" t="s">
        <v>52</v>
      </c>
      <c r="B358" s="29"/>
      <c r="C358" s="15">
        <v>384973.63</v>
      </c>
      <c r="D358" s="3"/>
    </row>
    <row r="359" spans="1:6" ht="15.75" x14ac:dyDescent="0.25">
      <c r="A359" s="37" t="s">
        <v>49</v>
      </c>
      <c r="B359" s="29"/>
      <c r="C359" s="15">
        <v>352639.19</v>
      </c>
      <c r="D359" s="3"/>
    </row>
    <row r="360" spans="1:6" ht="31.5" customHeight="1" x14ac:dyDescent="0.25">
      <c r="A360" s="58" t="s">
        <v>41</v>
      </c>
      <c r="B360" s="59"/>
      <c r="C360" s="52">
        <v>21674.400000000001</v>
      </c>
      <c r="D360" s="3"/>
    </row>
    <row r="361" spans="1:6" ht="15.75" x14ac:dyDescent="0.25">
      <c r="A361" s="60" t="s">
        <v>4</v>
      </c>
      <c r="B361" s="61"/>
      <c r="C361" s="12">
        <v>1215465.01</v>
      </c>
      <c r="D361" s="3"/>
    </row>
    <row r="362" spans="1:6" ht="15.75" x14ac:dyDescent="0.25">
      <c r="A362" s="26" t="s">
        <v>5</v>
      </c>
      <c r="B362" s="27"/>
      <c r="C362" s="12">
        <v>11100</v>
      </c>
      <c r="D362" s="3"/>
    </row>
    <row r="363" spans="1:6" ht="15.75" x14ac:dyDescent="0.25">
      <c r="A363" s="26" t="s">
        <v>20</v>
      </c>
      <c r="B363" s="27"/>
      <c r="C363" s="12">
        <v>34200</v>
      </c>
      <c r="D363" s="3"/>
    </row>
    <row r="364" spans="1:6" ht="15.75" x14ac:dyDescent="0.25">
      <c r="A364" s="13" t="s">
        <v>7</v>
      </c>
      <c r="B364" s="14"/>
      <c r="C364" s="15">
        <f>SUM(C360:C363)</f>
        <v>1282439.4099999999</v>
      </c>
      <c r="D364" s="16"/>
    </row>
    <row r="365" spans="1:6" ht="15.75" x14ac:dyDescent="0.25">
      <c r="A365" s="17"/>
      <c r="B365" s="18"/>
      <c r="C365" s="19"/>
      <c r="D365" s="20"/>
      <c r="E365" s="41"/>
      <c r="F365" s="21"/>
    </row>
    <row r="366" spans="1:6" ht="15.75" x14ac:dyDescent="0.25">
      <c r="A366" s="62" t="s">
        <v>8</v>
      </c>
      <c r="B366" s="63"/>
      <c r="C366" s="22"/>
      <c r="D366" s="20"/>
      <c r="E366" s="41"/>
      <c r="F366" s="21"/>
    </row>
    <row r="367" spans="1:6" ht="15" customHeight="1" x14ac:dyDescent="0.25">
      <c r="A367" s="60" t="s">
        <v>9</v>
      </c>
      <c r="B367" s="61"/>
      <c r="C367" s="12">
        <v>196178.06</v>
      </c>
    </row>
    <row r="368" spans="1:6" ht="15" customHeight="1" x14ac:dyDescent="0.25">
      <c r="A368" s="53" t="s">
        <v>10</v>
      </c>
      <c r="B368" s="54"/>
      <c r="C368" s="12">
        <v>1711.57</v>
      </c>
    </row>
    <row r="369" spans="1:7" ht="15" customHeight="1" x14ac:dyDescent="0.25">
      <c r="A369" s="26" t="s">
        <v>11</v>
      </c>
      <c r="B369" s="27"/>
      <c r="C369" s="12">
        <v>4788</v>
      </c>
    </row>
    <row r="370" spans="1:7" ht="15" customHeight="1" x14ac:dyDescent="0.25">
      <c r="A370" s="53" t="s">
        <v>70</v>
      </c>
      <c r="B370" s="54"/>
      <c r="C370" s="12">
        <v>22952.89</v>
      </c>
    </row>
    <row r="371" spans="1:7" ht="15.75" x14ac:dyDescent="0.25">
      <c r="A371" s="26" t="s">
        <v>20</v>
      </c>
      <c r="B371" s="27"/>
      <c r="C371" s="12">
        <v>61225</v>
      </c>
    </row>
    <row r="372" spans="1:7" ht="15.75" x14ac:dyDescent="0.25">
      <c r="A372" s="35" t="s">
        <v>12</v>
      </c>
      <c r="B372" s="36"/>
      <c r="C372" s="12">
        <v>375971.62</v>
      </c>
    </row>
    <row r="373" spans="1:7" ht="15.75" x14ac:dyDescent="0.25">
      <c r="A373" s="26" t="s">
        <v>35</v>
      </c>
      <c r="B373" s="27"/>
      <c r="C373" s="12">
        <f>27692+106625.21</f>
        <v>134317.21000000002</v>
      </c>
    </row>
    <row r="374" spans="1:7" ht="15.75" x14ac:dyDescent="0.25">
      <c r="A374" s="53" t="s">
        <v>69</v>
      </c>
      <c r="B374" s="54"/>
      <c r="C374" s="12">
        <v>2398.4</v>
      </c>
    </row>
    <row r="375" spans="1:7" ht="15.75" x14ac:dyDescent="0.25">
      <c r="A375" s="53" t="s">
        <v>27</v>
      </c>
      <c r="B375" s="54"/>
      <c r="C375" s="12">
        <v>15173</v>
      </c>
    </row>
    <row r="376" spans="1:7" ht="15.75" x14ac:dyDescent="0.25">
      <c r="A376" s="26" t="s">
        <v>16</v>
      </c>
      <c r="B376" s="27"/>
      <c r="C376" s="12">
        <v>112110</v>
      </c>
    </row>
    <row r="377" spans="1:7" ht="15.75" x14ac:dyDescent="0.25">
      <c r="A377" s="39" t="s">
        <v>17</v>
      </c>
      <c r="B377" s="27"/>
      <c r="C377" s="12">
        <v>244323.37</v>
      </c>
    </row>
    <row r="378" spans="1:7" ht="15.75" x14ac:dyDescent="0.25">
      <c r="A378" s="26"/>
      <c r="B378" s="27"/>
      <c r="C378" s="12"/>
    </row>
    <row r="379" spans="1:7" ht="16.5" thickBot="1" x14ac:dyDescent="0.3">
      <c r="A379" s="64" t="s">
        <v>18</v>
      </c>
      <c r="B379" s="65"/>
      <c r="C379" s="24">
        <f>SUM(C367:C377)</f>
        <v>1171149.1200000001</v>
      </c>
      <c r="D379" s="3"/>
      <c r="E379" s="42"/>
      <c r="F379" s="21"/>
      <c r="G379" s="16"/>
    </row>
    <row r="380" spans="1:7" x14ac:dyDescent="0.25">
      <c r="A380"/>
    </row>
    <row r="381" spans="1:7" x14ac:dyDescent="0.25">
      <c r="A381"/>
    </row>
    <row r="382" spans="1:7" x14ac:dyDescent="0.25">
      <c r="A382"/>
    </row>
    <row r="383" spans="1:7" x14ac:dyDescent="0.25">
      <c r="A383" s="3" t="s">
        <v>45</v>
      </c>
      <c r="B383" s="25"/>
      <c r="C383" s="34" t="s">
        <v>46</v>
      </c>
    </row>
    <row r="384" spans="1:7" x14ac:dyDescent="0.25">
      <c r="A384"/>
    </row>
    <row r="385" spans="1:4" x14ac:dyDescent="0.25">
      <c r="A385"/>
    </row>
    <row r="386" spans="1:4" x14ac:dyDescent="0.25">
      <c r="A386"/>
    </row>
    <row r="387" spans="1:4" x14ac:dyDescent="0.25">
      <c r="A387"/>
    </row>
    <row r="388" spans="1:4" x14ac:dyDescent="0.25">
      <c r="A388"/>
    </row>
    <row r="389" spans="1:4" x14ac:dyDescent="0.25">
      <c r="A389"/>
    </row>
    <row r="390" spans="1:4" x14ac:dyDescent="0.25">
      <c r="A390"/>
    </row>
    <row r="391" spans="1:4" x14ac:dyDescent="0.25">
      <c r="A391"/>
      <c r="C391" t="s">
        <v>43</v>
      </c>
    </row>
    <row r="392" spans="1:4" x14ac:dyDescent="0.25">
      <c r="A392"/>
      <c r="C392" s="32" t="s">
        <v>44</v>
      </c>
    </row>
    <row r="393" spans="1:4" x14ac:dyDescent="0.25">
      <c r="A393"/>
      <c r="C393" s="33"/>
    </row>
    <row r="394" spans="1:4" x14ac:dyDescent="0.25">
      <c r="A394"/>
    </row>
    <row r="395" spans="1:4" ht="15.75" thickBot="1" x14ac:dyDescent="0.3">
      <c r="A395"/>
    </row>
    <row r="396" spans="1:4" ht="16.5" thickBot="1" x14ac:dyDescent="0.3">
      <c r="A396" s="4" t="s">
        <v>29</v>
      </c>
      <c r="B396" s="5"/>
      <c r="C396" s="51" t="s">
        <v>59</v>
      </c>
      <c r="D396" s="3"/>
    </row>
    <row r="397" spans="1:4" ht="15.75" x14ac:dyDescent="0.25">
      <c r="A397" s="6"/>
      <c r="B397" s="7"/>
      <c r="C397" s="8"/>
      <c r="D397" s="3"/>
    </row>
    <row r="398" spans="1:4" ht="15.75" x14ac:dyDescent="0.25">
      <c r="A398" s="9" t="s">
        <v>1</v>
      </c>
      <c r="B398" s="10"/>
      <c r="C398" s="11"/>
      <c r="D398" s="3"/>
    </row>
    <row r="399" spans="1:4" ht="15.75" x14ac:dyDescent="0.25">
      <c r="A399" s="68" t="s">
        <v>2</v>
      </c>
      <c r="B399" s="69"/>
      <c r="C399" s="15">
        <v>1066921.6299999999</v>
      </c>
      <c r="D399" s="3"/>
    </row>
    <row r="400" spans="1:4" ht="15.75" x14ac:dyDescent="0.25">
      <c r="A400" s="28" t="s">
        <v>3</v>
      </c>
      <c r="B400" s="29"/>
      <c r="C400" s="15">
        <v>283050.63</v>
      </c>
      <c r="D400" s="3"/>
    </row>
    <row r="401" spans="1:6" ht="15.75" x14ac:dyDescent="0.25">
      <c r="A401" s="60" t="s">
        <v>4</v>
      </c>
      <c r="B401" s="61"/>
      <c r="C401" s="12">
        <v>2979702.77</v>
      </c>
      <c r="D401" s="3"/>
    </row>
    <row r="402" spans="1:6" ht="15.75" x14ac:dyDescent="0.25">
      <c r="A402" s="26" t="s">
        <v>20</v>
      </c>
      <c r="B402" s="27"/>
      <c r="C402" s="12">
        <v>128388</v>
      </c>
      <c r="D402" s="3"/>
    </row>
    <row r="403" spans="1:6" ht="15.75" x14ac:dyDescent="0.25">
      <c r="A403" s="26" t="s">
        <v>5</v>
      </c>
      <c r="B403" s="27"/>
      <c r="C403" s="12">
        <v>23700</v>
      </c>
      <c r="D403" s="3"/>
    </row>
    <row r="404" spans="1:6" ht="15.75" x14ac:dyDescent="0.25">
      <c r="A404" s="26" t="s">
        <v>6</v>
      </c>
      <c r="B404" s="27"/>
      <c r="C404" s="12">
        <v>90630</v>
      </c>
      <c r="D404" s="3"/>
    </row>
    <row r="405" spans="1:6" ht="15.75" x14ac:dyDescent="0.25">
      <c r="A405" s="13" t="s">
        <v>7</v>
      </c>
      <c r="B405" s="14"/>
      <c r="C405" s="15">
        <f>SUM(C401:C404)</f>
        <v>3222420.77</v>
      </c>
      <c r="D405" s="16"/>
    </row>
    <row r="406" spans="1:6" ht="15.75" x14ac:dyDescent="0.25">
      <c r="A406" s="17"/>
      <c r="B406" s="18"/>
      <c r="C406" s="19"/>
      <c r="D406" s="20"/>
      <c r="E406" s="41"/>
      <c r="F406" s="21"/>
    </row>
    <row r="407" spans="1:6" ht="15.75" x14ac:dyDescent="0.25">
      <c r="A407" s="62" t="s">
        <v>8</v>
      </c>
      <c r="B407" s="63"/>
      <c r="C407" s="22"/>
      <c r="D407" s="20"/>
      <c r="E407" s="41"/>
      <c r="F407" s="21"/>
    </row>
    <row r="408" spans="1:6" ht="15" customHeight="1" x14ac:dyDescent="0.25">
      <c r="A408" s="60" t="s">
        <v>9</v>
      </c>
      <c r="B408" s="61"/>
      <c r="C408" s="12">
        <f>266160.76</f>
        <v>266160.76</v>
      </c>
    </row>
    <row r="409" spans="1:6" ht="15" customHeight="1" x14ac:dyDescent="0.25">
      <c r="A409" s="53" t="s">
        <v>10</v>
      </c>
      <c r="B409" s="54"/>
      <c r="C409" s="12">
        <v>2322</v>
      </c>
    </row>
    <row r="410" spans="1:6" ht="15" customHeight="1" x14ac:dyDescent="0.25">
      <c r="A410" s="26" t="s">
        <v>6</v>
      </c>
      <c r="B410" s="27"/>
      <c r="C410" s="12">
        <v>50122.44</v>
      </c>
    </row>
    <row r="411" spans="1:6" ht="15.75" x14ac:dyDescent="0.25">
      <c r="A411" s="26" t="s">
        <v>11</v>
      </c>
      <c r="B411" s="27"/>
      <c r="C411" s="12">
        <v>4788</v>
      </c>
    </row>
    <row r="412" spans="1:6" ht="15.75" x14ac:dyDescent="0.25">
      <c r="A412" s="26" t="s">
        <v>20</v>
      </c>
      <c r="B412" s="27"/>
      <c r="C412" s="12">
        <v>135721</v>
      </c>
    </row>
    <row r="413" spans="1:6" ht="30" customHeight="1" x14ac:dyDescent="0.25">
      <c r="A413" s="58" t="s">
        <v>61</v>
      </c>
      <c r="B413" s="59"/>
      <c r="C413" s="52">
        <v>26684.639999999999</v>
      </c>
    </row>
    <row r="414" spans="1:6" ht="15.75" x14ac:dyDescent="0.25">
      <c r="A414" s="26" t="s">
        <v>12</v>
      </c>
      <c r="B414" s="27"/>
      <c r="C414" s="12">
        <v>690350.04</v>
      </c>
    </row>
    <row r="415" spans="1:6" ht="15.75" x14ac:dyDescent="0.25">
      <c r="A415" s="26" t="s">
        <v>30</v>
      </c>
      <c r="B415" s="27"/>
      <c r="C415" s="12">
        <f>3598.64+226359.36</f>
        <v>229958</v>
      </c>
    </row>
    <row r="416" spans="1:6" ht="15.75" x14ac:dyDescent="0.25">
      <c r="A416" s="26" t="s">
        <v>13</v>
      </c>
      <c r="B416" s="27"/>
      <c r="C416" s="12">
        <v>13802.4</v>
      </c>
    </row>
    <row r="417" spans="1:7" ht="15.75" x14ac:dyDescent="0.25">
      <c r="A417" s="35" t="s">
        <v>27</v>
      </c>
      <c r="B417" s="36"/>
      <c r="C417" s="12">
        <v>28496</v>
      </c>
    </row>
    <row r="418" spans="1:7" ht="15.75" x14ac:dyDescent="0.25">
      <c r="A418" s="26" t="s">
        <v>14</v>
      </c>
      <c r="B418" s="27"/>
      <c r="C418" s="12">
        <v>507767.13</v>
      </c>
    </row>
    <row r="419" spans="1:7" ht="15.75" x14ac:dyDescent="0.25">
      <c r="A419" s="26" t="s">
        <v>16</v>
      </c>
      <c r="B419" s="27"/>
      <c r="C419" s="12">
        <v>261800.37</v>
      </c>
    </row>
    <row r="420" spans="1:7" ht="15.75" x14ac:dyDescent="0.25">
      <c r="A420" s="26" t="s">
        <v>17</v>
      </c>
      <c r="B420" s="27"/>
      <c r="C420" s="12">
        <v>519326.85</v>
      </c>
    </row>
    <row r="421" spans="1:7" ht="15.75" x14ac:dyDescent="0.25">
      <c r="A421" s="26"/>
      <c r="B421" s="27"/>
      <c r="C421" s="12"/>
    </row>
    <row r="422" spans="1:7" ht="16.5" thickBot="1" x14ac:dyDescent="0.3">
      <c r="A422" s="64" t="s">
        <v>18</v>
      </c>
      <c r="B422" s="65"/>
      <c r="C422" s="24">
        <f>SUM(C408:C420)</f>
        <v>2737299.6300000004</v>
      </c>
      <c r="D422" s="3"/>
      <c r="E422" s="42"/>
      <c r="F422" s="21"/>
      <c r="G422" s="16"/>
    </row>
    <row r="423" spans="1:7" x14ac:dyDescent="0.25">
      <c r="A423"/>
    </row>
    <row r="424" spans="1:7" x14ac:dyDescent="0.25">
      <c r="A424"/>
    </row>
    <row r="425" spans="1:7" x14ac:dyDescent="0.25">
      <c r="A425"/>
    </row>
    <row r="426" spans="1:7" x14ac:dyDescent="0.25">
      <c r="A426"/>
    </row>
    <row r="427" spans="1:7" x14ac:dyDescent="0.25">
      <c r="A427" s="3" t="s">
        <v>45</v>
      </c>
      <c r="B427" s="25"/>
      <c r="C427" s="34" t="s">
        <v>46</v>
      </c>
    </row>
    <row r="428" spans="1:7" x14ac:dyDescent="0.25">
      <c r="A428"/>
    </row>
    <row r="429" spans="1:7" x14ac:dyDescent="0.25">
      <c r="A429"/>
    </row>
    <row r="430" spans="1:7" x14ac:dyDescent="0.25">
      <c r="A430"/>
    </row>
    <row r="431" spans="1:7" x14ac:dyDescent="0.25">
      <c r="A431"/>
    </row>
    <row r="432" spans="1:7" x14ac:dyDescent="0.25">
      <c r="A432"/>
    </row>
    <row r="433" spans="1:4" x14ac:dyDescent="0.25">
      <c r="A433"/>
    </row>
    <row r="434" spans="1:4" x14ac:dyDescent="0.25">
      <c r="A434"/>
      <c r="C434" t="s">
        <v>43</v>
      </c>
    </row>
    <row r="435" spans="1:4" x14ac:dyDescent="0.25">
      <c r="A435"/>
      <c r="C435" s="32" t="s">
        <v>44</v>
      </c>
    </row>
    <row r="436" spans="1:4" x14ac:dyDescent="0.25">
      <c r="A436"/>
      <c r="C436" s="33"/>
    </row>
    <row r="437" spans="1:4" x14ac:dyDescent="0.25">
      <c r="A437"/>
    </row>
    <row r="438" spans="1:4" x14ac:dyDescent="0.25">
      <c r="A438"/>
    </row>
    <row r="439" spans="1:4" ht="15.75" thickBot="1" x14ac:dyDescent="0.3">
      <c r="A439"/>
    </row>
    <row r="440" spans="1:4" ht="16.5" thickBot="1" x14ac:dyDescent="0.3">
      <c r="A440" s="4" t="s">
        <v>36</v>
      </c>
      <c r="B440" s="5"/>
      <c r="C440" s="51" t="s">
        <v>59</v>
      </c>
      <c r="D440" s="3"/>
    </row>
    <row r="441" spans="1:4" ht="15.75" x14ac:dyDescent="0.25">
      <c r="A441" s="6"/>
      <c r="B441" s="7"/>
      <c r="C441" s="8"/>
      <c r="D441" s="3"/>
    </row>
    <row r="442" spans="1:4" ht="15.75" x14ac:dyDescent="0.25">
      <c r="A442" s="9" t="s">
        <v>1</v>
      </c>
      <c r="B442" s="10"/>
      <c r="C442" s="11"/>
      <c r="D442" s="3"/>
    </row>
    <row r="443" spans="1:4" ht="15.75" x14ac:dyDescent="0.25">
      <c r="A443" s="68" t="s">
        <v>2</v>
      </c>
      <c r="B443" s="69"/>
      <c r="C443" s="15">
        <v>400110.33</v>
      </c>
      <c r="D443" s="3"/>
    </row>
    <row r="444" spans="1:4" ht="15.75" x14ac:dyDescent="0.25">
      <c r="A444" s="28" t="s">
        <v>3</v>
      </c>
      <c r="B444" s="29"/>
      <c r="C444" s="15">
        <v>126531.45</v>
      </c>
      <c r="D444" s="3"/>
    </row>
    <row r="445" spans="1:4" ht="15.75" x14ac:dyDescent="0.25">
      <c r="A445" s="60" t="s">
        <v>4</v>
      </c>
      <c r="B445" s="61"/>
      <c r="C445" s="12">
        <v>1231348.6299999999</v>
      </c>
      <c r="D445" s="3"/>
    </row>
    <row r="446" spans="1:4" ht="15.75" x14ac:dyDescent="0.25">
      <c r="A446" s="35" t="s">
        <v>5</v>
      </c>
      <c r="B446" s="36"/>
      <c r="C446" s="12">
        <v>4725</v>
      </c>
      <c r="D446" s="3"/>
    </row>
    <row r="447" spans="1:4" ht="15.75" x14ac:dyDescent="0.25">
      <c r="A447" s="30" t="s">
        <v>6</v>
      </c>
      <c r="B447" s="31"/>
      <c r="C447" s="12">
        <v>39432</v>
      </c>
      <c r="D447" s="3"/>
    </row>
    <row r="448" spans="1:4" ht="15.75" x14ac:dyDescent="0.25">
      <c r="A448" s="13" t="s">
        <v>7</v>
      </c>
      <c r="B448" s="14"/>
      <c r="C448" s="15">
        <f>SUM(C445:C447)</f>
        <v>1275505.6299999999</v>
      </c>
      <c r="D448" s="16"/>
    </row>
    <row r="449" spans="1:7" ht="15.75" x14ac:dyDescent="0.25">
      <c r="A449" s="17"/>
      <c r="B449" s="18"/>
      <c r="C449" s="19"/>
      <c r="D449" s="20"/>
      <c r="E449" s="41"/>
      <c r="F449" s="21"/>
    </row>
    <row r="450" spans="1:7" ht="15.75" x14ac:dyDescent="0.25">
      <c r="A450" s="62" t="s">
        <v>8</v>
      </c>
      <c r="B450" s="63"/>
      <c r="C450" s="22"/>
      <c r="D450" s="20"/>
      <c r="E450" s="41"/>
      <c r="F450" s="21"/>
    </row>
    <row r="451" spans="1:7" ht="15" customHeight="1" x14ac:dyDescent="0.25">
      <c r="A451" s="60" t="s">
        <v>9</v>
      </c>
      <c r="B451" s="61"/>
      <c r="C451" s="12">
        <f>2947.5+94750.29</f>
        <v>97697.79</v>
      </c>
    </row>
    <row r="452" spans="1:7" ht="15" customHeight="1" x14ac:dyDescent="0.25">
      <c r="A452" s="53" t="s">
        <v>10</v>
      </c>
      <c r="B452" s="54"/>
      <c r="C452" s="12">
        <v>1017.04</v>
      </c>
    </row>
    <row r="453" spans="1:7" ht="15" customHeight="1" x14ac:dyDescent="0.25">
      <c r="A453" s="53" t="s">
        <v>6</v>
      </c>
      <c r="B453" s="54"/>
      <c r="C453" s="12">
        <v>20303.689999999999</v>
      </c>
    </row>
    <row r="454" spans="1:7" ht="15" customHeight="1" x14ac:dyDescent="0.25">
      <c r="A454" s="26" t="s">
        <v>11</v>
      </c>
      <c r="B454" s="27"/>
      <c r="C454" s="12">
        <v>5472</v>
      </c>
    </row>
    <row r="455" spans="1:7" ht="31.5" customHeight="1" x14ac:dyDescent="0.25">
      <c r="A455" s="58" t="s">
        <v>61</v>
      </c>
      <c r="B455" s="59"/>
      <c r="C455" s="52">
        <v>11746.8</v>
      </c>
    </row>
    <row r="456" spans="1:7" ht="15.75" x14ac:dyDescent="0.25">
      <c r="A456" s="26" t="s">
        <v>12</v>
      </c>
      <c r="B456" s="27"/>
      <c r="C456" s="12">
        <v>303896.27</v>
      </c>
    </row>
    <row r="457" spans="1:7" ht="15.75" x14ac:dyDescent="0.25">
      <c r="A457" s="26" t="s">
        <v>30</v>
      </c>
      <c r="B457" s="27"/>
      <c r="C457" s="12">
        <f>1770+99644.76</f>
        <v>101414.76</v>
      </c>
    </row>
    <row r="458" spans="1:7" ht="15.75" x14ac:dyDescent="0.25">
      <c r="A458" s="30" t="s">
        <v>27</v>
      </c>
      <c r="B458" s="31"/>
      <c r="C458" s="12">
        <f>5124</f>
        <v>5124</v>
      </c>
    </row>
    <row r="459" spans="1:7" ht="15.75" x14ac:dyDescent="0.25">
      <c r="A459" s="26" t="s">
        <v>14</v>
      </c>
      <c r="B459" s="27"/>
      <c r="C459" s="12">
        <v>224688.12</v>
      </c>
    </row>
    <row r="460" spans="1:7" ht="15.75" x14ac:dyDescent="0.25">
      <c r="A460" s="26" t="s">
        <v>16</v>
      </c>
      <c r="B460" s="27"/>
      <c r="C460" s="12">
        <v>115246.16</v>
      </c>
    </row>
    <row r="461" spans="1:7" ht="15.75" x14ac:dyDescent="0.25">
      <c r="A461" s="26" t="s">
        <v>17</v>
      </c>
      <c r="B461" s="27"/>
      <c r="C461" s="12">
        <v>236934.41</v>
      </c>
    </row>
    <row r="462" spans="1:7" ht="15.75" x14ac:dyDescent="0.25">
      <c r="A462" s="26"/>
      <c r="B462" s="27"/>
      <c r="C462" s="12"/>
    </row>
    <row r="463" spans="1:7" ht="16.5" thickBot="1" x14ac:dyDescent="0.3">
      <c r="A463" s="64" t="s">
        <v>18</v>
      </c>
      <c r="B463" s="65"/>
      <c r="C463" s="24">
        <f>SUM(C451:C461)</f>
        <v>1123541.04</v>
      </c>
      <c r="D463" s="3"/>
      <c r="E463" s="42"/>
      <c r="F463" s="21"/>
      <c r="G463" s="16"/>
    </row>
    <row r="464" spans="1:7" ht="15" customHeight="1" x14ac:dyDescent="0.25">
      <c r="A464"/>
    </row>
    <row r="465" spans="1:3" ht="15" customHeight="1" x14ac:dyDescent="0.25">
      <c r="A465"/>
    </row>
    <row r="466" spans="1:3" ht="15" customHeight="1" x14ac:dyDescent="0.25">
      <c r="A466"/>
    </row>
    <row r="467" spans="1:3" x14ac:dyDescent="0.25">
      <c r="A467" s="3" t="s">
        <v>45</v>
      </c>
      <c r="B467" s="25"/>
      <c r="C467" s="34" t="s">
        <v>46</v>
      </c>
    </row>
    <row r="468" spans="1:3" ht="15" customHeight="1" x14ac:dyDescent="0.25">
      <c r="A468"/>
    </row>
    <row r="469" spans="1:3" ht="15" customHeight="1" x14ac:dyDescent="0.25">
      <c r="A469"/>
    </row>
    <row r="470" spans="1:3" ht="15" customHeight="1" x14ac:dyDescent="0.25">
      <c r="A470"/>
    </row>
    <row r="471" spans="1:3" ht="15" customHeight="1" x14ac:dyDescent="0.25">
      <c r="A471"/>
    </row>
    <row r="472" spans="1:3" ht="15" customHeight="1" x14ac:dyDescent="0.25">
      <c r="A472"/>
    </row>
    <row r="473" spans="1:3" ht="15" customHeight="1" x14ac:dyDescent="0.25">
      <c r="A473"/>
    </row>
    <row r="474" spans="1:3" ht="15" customHeight="1" x14ac:dyDescent="0.25">
      <c r="A474"/>
    </row>
    <row r="475" spans="1:3" ht="15" customHeight="1" x14ac:dyDescent="0.25">
      <c r="A475"/>
    </row>
    <row r="476" spans="1:3" ht="15" customHeight="1" x14ac:dyDescent="0.25">
      <c r="A476"/>
    </row>
    <row r="477" spans="1:3" ht="15" customHeight="1" x14ac:dyDescent="0.25">
      <c r="A477"/>
      <c r="C477" t="s">
        <v>43</v>
      </c>
    </row>
    <row r="478" spans="1:3" ht="15" customHeight="1" x14ac:dyDescent="0.25">
      <c r="A478"/>
      <c r="C478" s="32" t="s">
        <v>44</v>
      </c>
    </row>
    <row r="479" spans="1:3" ht="15" customHeight="1" x14ac:dyDescent="0.25">
      <c r="A479"/>
      <c r="C479" s="33"/>
    </row>
    <row r="480" spans="1:3" ht="15" customHeight="1" x14ac:dyDescent="0.25">
      <c r="A480"/>
    </row>
    <row r="481" spans="1:6" ht="15.75" thickBot="1" x14ac:dyDescent="0.3">
      <c r="A481"/>
    </row>
    <row r="482" spans="1:6" ht="16.5" thickBot="1" x14ac:dyDescent="0.3">
      <c r="A482" s="4" t="s">
        <v>42</v>
      </c>
      <c r="B482" s="5"/>
      <c r="C482" s="51" t="s">
        <v>59</v>
      </c>
      <c r="D482" s="3"/>
    </row>
    <row r="483" spans="1:6" ht="15.75" x14ac:dyDescent="0.25">
      <c r="A483" s="6"/>
      <c r="B483" s="7"/>
      <c r="C483" s="8"/>
      <c r="D483" s="3"/>
    </row>
    <row r="484" spans="1:6" ht="15.75" x14ac:dyDescent="0.25">
      <c r="A484" s="9" t="s">
        <v>1</v>
      </c>
      <c r="B484" s="10"/>
      <c r="C484" s="11"/>
      <c r="D484" s="3"/>
    </row>
    <row r="485" spans="1:6" ht="15.75" x14ac:dyDescent="0.25">
      <c r="A485" s="68" t="s">
        <v>2</v>
      </c>
      <c r="B485" s="69"/>
      <c r="C485" s="15">
        <v>403200.86</v>
      </c>
      <c r="D485" s="3"/>
    </row>
    <row r="486" spans="1:6" ht="15.75" x14ac:dyDescent="0.25">
      <c r="A486" s="28" t="s">
        <v>3</v>
      </c>
      <c r="B486" s="29"/>
      <c r="C486" s="15">
        <v>123203.31</v>
      </c>
      <c r="D486" s="3"/>
    </row>
    <row r="487" spans="1:6" ht="15.75" x14ac:dyDescent="0.25">
      <c r="A487" s="60" t="s">
        <v>4</v>
      </c>
      <c r="B487" s="61"/>
      <c r="C487" s="12">
        <v>1313608.81</v>
      </c>
      <c r="D487" s="3"/>
    </row>
    <row r="488" spans="1:6" ht="15.75" x14ac:dyDescent="0.25">
      <c r="A488" s="35" t="s">
        <v>5</v>
      </c>
      <c r="B488" s="36"/>
      <c r="C488" s="12">
        <v>5100</v>
      </c>
      <c r="D488" s="3"/>
    </row>
    <row r="489" spans="1:6" ht="15.75" x14ac:dyDescent="0.25">
      <c r="A489" s="44" t="s">
        <v>56</v>
      </c>
      <c r="B489" s="45"/>
      <c r="C489" s="12">
        <v>178570</v>
      </c>
      <c r="D489" s="3"/>
    </row>
    <row r="490" spans="1:6" ht="15.75" x14ac:dyDescent="0.25">
      <c r="A490" s="44" t="s">
        <v>62</v>
      </c>
      <c r="B490" s="45"/>
      <c r="C490" s="12">
        <v>30380</v>
      </c>
      <c r="D490" s="3"/>
    </row>
    <row r="491" spans="1:6" ht="15.75" x14ac:dyDescent="0.25">
      <c r="A491" s="30" t="s">
        <v>6</v>
      </c>
      <c r="B491" s="31"/>
      <c r="C491" s="12">
        <v>44520</v>
      </c>
      <c r="D491" s="3"/>
    </row>
    <row r="492" spans="1:6" ht="15.75" x14ac:dyDescent="0.25">
      <c r="A492" s="13" t="s">
        <v>7</v>
      </c>
      <c r="B492" s="14"/>
      <c r="C492" s="15">
        <f>SUM(C487:C491)</f>
        <v>1572178.81</v>
      </c>
      <c r="D492" s="16"/>
    </row>
    <row r="493" spans="1:6" ht="15.75" x14ac:dyDescent="0.25">
      <c r="A493" s="17"/>
      <c r="B493" s="18"/>
      <c r="C493" s="19"/>
      <c r="D493" s="20"/>
      <c r="E493" s="41"/>
      <c r="F493" s="21"/>
    </row>
    <row r="494" spans="1:6" ht="15.75" x14ac:dyDescent="0.25">
      <c r="A494" s="62" t="s">
        <v>8</v>
      </c>
      <c r="B494" s="63"/>
      <c r="C494" s="22"/>
      <c r="D494" s="20"/>
      <c r="E494" s="41"/>
      <c r="F494" s="21"/>
    </row>
    <row r="495" spans="1:6" ht="15" customHeight="1" x14ac:dyDescent="0.25">
      <c r="A495" s="60" t="s">
        <v>9</v>
      </c>
      <c r="B495" s="61"/>
      <c r="C495" s="12">
        <v>101080.07</v>
      </c>
    </row>
    <row r="496" spans="1:6" ht="15" customHeight="1" x14ac:dyDescent="0.25">
      <c r="A496" s="44" t="s">
        <v>60</v>
      </c>
      <c r="B496" s="45"/>
      <c r="C496" s="12">
        <v>207925.97</v>
      </c>
    </row>
    <row r="497" spans="1:7" ht="15" customHeight="1" x14ac:dyDescent="0.25">
      <c r="A497" s="44" t="s">
        <v>10</v>
      </c>
      <c r="B497" s="45"/>
      <c r="C497" s="12">
        <v>2565.5500000000002</v>
      </c>
    </row>
    <row r="498" spans="1:7" ht="15" customHeight="1" x14ac:dyDescent="0.25">
      <c r="A498" s="44" t="s">
        <v>63</v>
      </c>
      <c r="B498" s="45"/>
      <c r="C498" s="12">
        <v>22974.38</v>
      </c>
    </row>
    <row r="499" spans="1:7" ht="15" customHeight="1" x14ac:dyDescent="0.25">
      <c r="A499" s="26" t="s">
        <v>11</v>
      </c>
      <c r="B499" s="27"/>
      <c r="C499" s="12">
        <v>4104</v>
      </c>
    </row>
    <row r="500" spans="1:7" ht="30.75" customHeight="1" x14ac:dyDescent="0.25">
      <c r="A500" s="66" t="s">
        <v>61</v>
      </c>
      <c r="B500" s="67"/>
      <c r="C500" s="52">
        <v>12531.48</v>
      </c>
    </row>
    <row r="501" spans="1:7" ht="15.75" x14ac:dyDescent="0.25">
      <c r="A501" s="26" t="s">
        <v>12</v>
      </c>
      <c r="B501" s="27"/>
      <c r="C501" s="12">
        <f>324198.03</f>
        <v>324198.03000000003</v>
      </c>
    </row>
    <row r="502" spans="1:7" ht="15.75" x14ac:dyDescent="0.25">
      <c r="A502" s="26" t="s">
        <v>30</v>
      </c>
      <c r="B502" s="27"/>
      <c r="C502" s="12">
        <f>445+106301.52</f>
        <v>106746.52</v>
      </c>
    </row>
    <row r="503" spans="1:7" ht="15.75" x14ac:dyDescent="0.25">
      <c r="A503" s="26" t="s">
        <v>13</v>
      </c>
      <c r="B503" s="27"/>
      <c r="C503" s="12">
        <v>6481.56</v>
      </c>
    </row>
    <row r="504" spans="1:7" ht="15.75" x14ac:dyDescent="0.25">
      <c r="A504" s="39" t="s">
        <v>27</v>
      </c>
      <c r="B504" s="40"/>
      <c r="C504" s="12">
        <v>14324</v>
      </c>
    </row>
    <row r="505" spans="1:7" ht="15.75" x14ac:dyDescent="0.25">
      <c r="A505" s="26" t="s">
        <v>14</v>
      </c>
      <c r="B505" s="27"/>
      <c r="C505" s="12">
        <v>77176.59</v>
      </c>
    </row>
    <row r="506" spans="1:7" ht="15.75" x14ac:dyDescent="0.25">
      <c r="A506" s="26" t="s">
        <v>16</v>
      </c>
      <c r="B506" s="27"/>
      <c r="C506" s="12">
        <v>122945.11</v>
      </c>
    </row>
    <row r="507" spans="1:7" ht="15.75" x14ac:dyDescent="0.25">
      <c r="A507" s="26" t="s">
        <v>17</v>
      </c>
      <c r="B507" s="27"/>
      <c r="C507" s="12">
        <v>243883.15</v>
      </c>
    </row>
    <row r="508" spans="1:7" ht="15.75" x14ac:dyDescent="0.25">
      <c r="A508" s="26"/>
      <c r="B508" s="27"/>
      <c r="C508" s="12"/>
    </row>
    <row r="509" spans="1:7" ht="16.5" thickBot="1" x14ac:dyDescent="0.3">
      <c r="A509" s="64" t="s">
        <v>18</v>
      </c>
      <c r="B509" s="65"/>
      <c r="C509" s="24">
        <f>SUM(C495:C507)</f>
        <v>1246936.4099999999</v>
      </c>
      <c r="D509" s="3"/>
      <c r="E509" s="42"/>
      <c r="F509" s="21"/>
      <c r="G509" s="16"/>
    </row>
    <row r="513" spans="1:4" x14ac:dyDescent="0.25">
      <c r="A513" s="3" t="s">
        <v>45</v>
      </c>
      <c r="B513" s="25"/>
      <c r="C513" s="34" t="s">
        <v>46</v>
      </c>
    </row>
    <row r="520" spans="1:4" x14ac:dyDescent="0.25">
      <c r="A520"/>
      <c r="C520" t="s">
        <v>43</v>
      </c>
    </row>
    <row r="521" spans="1:4" x14ac:dyDescent="0.25">
      <c r="A521"/>
      <c r="C521" s="32" t="s">
        <v>44</v>
      </c>
    </row>
    <row r="522" spans="1:4" x14ac:dyDescent="0.25">
      <c r="A522"/>
      <c r="C522" s="33"/>
    </row>
    <row r="523" spans="1:4" x14ac:dyDescent="0.25">
      <c r="A523"/>
    </row>
    <row r="524" spans="1:4" x14ac:dyDescent="0.25">
      <c r="A524"/>
    </row>
    <row r="525" spans="1:4" ht="15.75" thickBot="1" x14ac:dyDescent="0.3">
      <c r="A525"/>
    </row>
    <row r="526" spans="1:4" ht="16.5" thickBot="1" x14ac:dyDescent="0.3">
      <c r="A526" s="4" t="s">
        <v>47</v>
      </c>
      <c r="B526" s="5"/>
      <c r="C526" s="51" t="s">
        <v>59</v>
      </c>
      <c r="D526" s="3"/>
    </row>
    <row r="527" spans="1:4" ht="15.75" x14ac:dyDescent="0.25">
      <c r="A527" s="6"/>
      <c r="B527" s="7"/>
      <c r="C527" s="8"/>
      <c r="D527" s="3"/>
    </row>
    <row r="528" spans="1:4" ht="15.75" x14ac:dyDescent="0.25">
      <c r="A528" s="9" t="s">
        <v>1</v>
      </c>
      <c r="B528" s="10"/>
      <c r="C528" s="11"/>
      <c r="D528" s="3"/>
    </row>
    <row r="529" spans="1:6" ht="15.75" x14ac:dyDescent="0.25">
      <c r="A529" s="68" t="s">
        <v>2</v>
      </c>
      <c r="B529" s="69"/>
      <c r="C529" s="15">
        <v>721107.96</v>
      </c>
      <c r="D529" s="3"/>
    </row>
    <row r="530" spans="1:6" ht="15.75" x14ac:dyDescent="0.25">
      <c r="A530" s="48" t="s">
        <v>3</v>
      </c>
      <c r="B530" s="49"/>
      <c r="C530" s="15">
        <v>302178.34999999998</v>
      </c>
      <c r="D530" s="3"/>
    </row>
    <row r="531" spans="1:6" ht="15.75" x14ac:dyDescent="0.25">
      <c r="A531" s="60" t="s">
        <v>4</v>
      </c>
      <c r="B531" s="61"/>
      <c r="C531" s="12">
        <v>1311894.28</v>
      </c>
      <c r="D531" s="3"/>
    </row>
    <row r="532" spans="1:6" ht="15.75" x14ac:dyDescent="0.25">
      <c r="A532" s="35" t="s">
        <v>5</v>
      </c>
      <c r="B532" s="36"/>
      <c r="C532" s="12">
        <v>4425</v>
      </c>
      <c r="D532" s="3"/>
    </row>
    <row r="533" spans="1:6" ht="15.75" x14ac:dyDescent="0.25">
      <c r="A533" s="13" t="s">
        <v>7</v>
      </c>
      <c r="B533" s="14"/>
      <c r="C533" s="15">
        <f>SUM(C531:C532)</f>
        <v>1316319.28</v>
      </c>
      <c r="D533" s="16"/>
    </row>
    <row r="534" spans="1:6" ht="15.75" x14ac:dyDescent="0.25">
      <c r="A534" s="17"/>
      <c r="B534" s="18"/>
      <c r="C534" s="19"/>
      <c r="D534" s="20"/>
      <c r="E534" s="41"/>
      <c r="F534" s="21"/>
    </row>
    <row r="535" spans="1:6" ht="15.75" x14ac:dyDescent="0.25">
      <c r="A535" s="62" t="s">
        <v>8</v>
      </c>
      <c r="B535" s="63"/>
      <c r="C535" s="22"/>
      <c r="D535" s="20"/>
      <c r="E535" s="41"/>
      <c r="F535" s="21"/>
    </row>
    <row r="536" spans="1:6" ht="15" customHeight="1" x14ac:dyDescent="0.25">
      <c r="A536" s="60" t="s">
        <v>9</v>
      </c>
      <c r="B536" s="61"/>
      <c r="C536" s="12">
        <v>100948.16</v>
      </c>
    </row>
    <row r="537" spans="1:6" ht="15" customHeight="1" x14ac:dyDescent="0.25">
      <c r="A537" s="46" t="s">
        <v>60</v>
      </c>
      <c r="B537" s="47"/>
      <c r="C537" s="12">
        <v>1500</v>
      </c>
    </row>
    <row r="538" spans="1:6" ht="28.5" customHeight="1" x14ac:dyDescent="0.25">
      <c r="A538" s="58" t="s">
        <v>61</v>
      </c>
      <c r="B538" s="59"/>
      <c r="C538" s="12">
        <v>12515.16</v>
      </c>
    </row>
    <row r="539" spans="1:6" ht="15.75" customHeight="1" x14ac:dyDescent="0.25">
      <c r="A539" s="58" t="s">
        <v>64</v>
      </c>
      <c r="B539" s="59"/>
      <c r="C539" s="12">
        <v>298277.21000000002</v>
      </c>
    </row>
    <row r="540" spans="1:6" ht="15.75" customHeight="1" x14ac:dyDescent="0.25">
      <c r="A540" s="46" t="s">
        <v>30</v>
      </c>
      <c r="B540" s="50"/>
      <c r="C540" s="12">
        <f>5982.4+97315.9</f>
        <v>103298.29999999999</v>
      </c>
    </row>
    <row r="541" spans="1:6" ht="15.75" x14ac:dyDescent="0.25">
      <c r="A541" s="30" t="s">
        <v>14</v>
      </c>
      <c r="B541" s="31"/>
      <c r="C541" s="12">
        <v>220971.71</v>
      </c>
    </row>
    <row r="542" spans="1:6" ht="15.75" x14ac:dyDescent="0.25">
      <c r="A542" s="30" t="s">
        <v>16</v>
      </c>
      <c r="B542" s="31"/>
      <c r="C542" s="12">
        <v>122784.68</v>
      </c>
    </row>
    <row r="543" spans="1:6" ht="15.75" x14ac:dyDescent="0.25">
      <c r="A543" s="30" t="s">
        <v>17</v>
      </c>
      <c r="B543" s="31"/>
      <c r="C543" s="12">
        <v>253818.63</v>
      </c>
    </row>
    <row r="544" spans="1:6" ht="15.75" x14ac:dyDescent="0.25">
      <c r="A544" s="30"/>
      <c r="B544" s="31"/>
      <c r="C544" s="12"/>
    </row>
    <row r="545" spans="1:7" ht="16.5" thickBot="1" x14ac:dyDescent="0.3">
      <c r="A545" s="64" t="s">
        <v>18</v>
      </c>
      <c r="B545" s="65"/>
      <c r="C545" s="24">
        <f>SUM(C536:C543)</f>
        <v>1114113.8500000001</v>
      </c>
      <c r="D545" s="3"/>
      <c r="E545" s="42"/>
      <c r="F545" s="21"/>
      <c r="G545" s="16"/>
    </row>
    <row r="546" spans="1:7" ht="15" customHeight="1" x14ac:dyDescent="0.25">
      <c r="A546"/>
    </row>
    <row r="547" spans="1:7" ht="15" customHeight="1" x14ac:dyDescent="0.25">
      <c r="A547"/>
    </row>
    <row r="548" spans="1:7" ht="15" customHeight="1" x14ac:dyDescent="0.25">
      <c r="A548"/>
    </row>
    <row r="549" spans="1:7" x14ac:dyDescent="0.25">
      <c r="A549" s="3" t="s">
        <v>45</v>
      </c>
      <c r="B549" s="25"/>
      <c r="C549" s="34" t="s">
        <v>46</v>
      </c>
    </row>
    <row r="550" spans="1:7" ht="15" customHeight="1" x14ac:dyDescent="0.25">
      <c r="A550"/>
    </row>
    <row r="564" spans="1:4" x14ac:dyDescent="0.25">
      <c r="A564"/>
      <c r="C564" t="s">
        <v>43</v>
      </c>
    </row>
    <row r="565" spans="1:4" x14ac:dyDescent="0.25">
      <c r="A565"/>
      <c r="C565" s="32" t="s">
        <v>44</v>
      </c>
    </row>
    <row r="566" spans="1:4" x14ac:dyDescent="0.25">
      <c r="A566"/>
      <c r="C566" s="33"/>
    </row>
    <row r="567" spans="1:4" x14ac:dyDescent="0.25">
      <c r="A567"/>
    </row>
    <row r="568" spans="1:4" x14ac:dyDescent="0.25">
      <c r="A568"/>
    </row>
    <row r="569" spans="1:4" ht="15.75" thickBot="1" x14ac:dyDescent="0.3">
      <c r="A569"/>
    </row>
    <row r="570" spans="1:4" ht="16.5" thickBot="1" x14ac:dyDescent="0.3">
      <c r="A570" s="4" t="s">
        <v>54</v>
      </c>
      <c r="B570" s="5"/>
      <c r="C570" s="51" t="s">
        <v>59</v>
      </c>
      <c r="D570" s="3"/>
    </row>
    <row r="571" spans="1:4" ht="15.75" x14ac:dyDescent="0.25">
      <c r="A571" s="6"/>
      <c r="B571" s="7"/>
      <c r="C571" s="8"/>
      <c r="D571" s="3"/>
    </row>
    <row r="572" spans="1:4" ht="15.75" x14ac:dyDescent="0.25">
      <c r="A572" s="9" t="s">
        <v>1</v>
      </c>
      <c r="B572" s="10"/>
      <c r="C572" s="11"/>
      <c r="D572" s="3"/>
    </row>
    <row r="573" spans="1:4" ht="15.75" x14ac:dyDescent="0.25">
      <c r="A573" s="68" t="s">
        <v>2</v>
      </c>
      <c r="B573" s="69"/>
      <c r="C573" s="15">
        <v>520201.48</v>
      </c>
      <c r="D573" s="3"/>
    </row>
    <row r="574" spans="1:4" ht="15.75" x14ac:dyDescent="0.25">
      <c r="A574" s="56" t="s">
        <v>3</v>
      </c>
      <c r="B574" s="57"/>
      <c r="C574" s="15">
        <v>182052.48000000001</v>
      </c>
      <c r="D574" s="3"/>
    </row>
    <row r="575" spans="1:4" ht="15.75" x14ac:dyDescent="0.25">
      <c r="A575" s="60" t="s">
        <v>4</v>
      </c>
      <c r="B575" s="61"/>
      <c r="C575" s="12">
        <v>1227335.97</v>
      </c>
      <c r="D575" s="3"/>
    </row>
    <row r="576" spans="1:4" ht="15.75" x14ac:dyDescent="0.25">
      <c r="A576" s="35" t="s">
        <v>55</v>
      </c>
      <c r="B576" s="36"/>
      <c r="C576" s="12">
        <v>182052.48000000001</v>
      </c>
      <c r="D576" s="3"/>
    </row>
    <row r="577" spans="1:7" ht="15.75" x14ac:dyDescent="0.25">
      <c r="A577" s="53" t="s">
        <v>62</v>
      </c>
      <c r="B577" s="54"/>
      <c r="C577" s="12">
        <v>94500</v>
      </c>
      <c r="D577" s="3"/>
    </row>
    <row r="578" spans="1:7" ht="15.75" x14ac:dyDescent="0.25">
      <c r="A578" s="35" t="s">
        <v>5</v>
      </c>
      <c r="B578" s="36"/>
      <c r="C578" s="12">
        <v>4725</v>
      </c>
      <c r="D578" s="3"/>
    </row>
    <row r="579" spans="1:7" ht="15.75" x14ac:dyDescent="0.25">
      <c r="A579" s="13" t="s">
        <v>7</v>
      </c>
      <c r="B579" s="14"/>
      <c r="C579" s="15">
        <f>SUM(C575:C578)</f>
        <v>1508613.45</v>
      </c>
      <c r="D579" s="16"/>
    </row>
    <row r="580" spans="1:7" ht="15.75" x14ac:dyDescent="0.25">
      <c r="A580" s="17"/>
      <c r="B580" s="18"/>
      <c r="C580" s="19"/>
      <c r="D580" s="20"/>
      <c r="E580" s="41"/>
      <c r="F580" s="21"/>
    </row>
    <row r="581" spans="1:7" ht="15.75" x14ac:dyDescent="0.25">
      <c r="A581" s="62" t="s">
        <v>8</v>
      </c>
      <c r="B581" s="63"/>
      <c r="C581" s="22"/>
      <c r="D581" s="20"/>
      <c r="E581" s="41"/>
      <c r="F581" s="21"/>
    </row>
    <row r="582" spans="1:7" ht="15" customHeight="1" x14ac:dyDescent="0.25">
      <c r="A582" s="60" t="s">
        <v>9</v>
      </c>
      <c r="B582" s="61"/>
      <c r="C582" s="12">
        <v>94441.52</v>
      </c>
    </row>
    <row r="583" spans="1:7" ht="15" customHeight="1" x14ac:dyDescent="0.25">
      <c r="A583" s="35" t="s">
        <v>60</v>
      </c>
      <c r="B583" s="36"/>
      <c r="C583" s="12">
        <v>38880</v>
      </c>
    </row>
    <row r="584" spans="1:7" ht="15" customHeight="1" x14ac:dyDescent="0.25">
      <c r="A584" s="53" t="s">
        <v>11</v>
      </c>
      <c r="B584" s="54"/>
      <c r="C584" s="12">
        <v>4104</v>
      </c>
    </row>
    <row r="585" spans="1:7" ht="30" customHeight="1" x14ac:dyDescent="0.25">
      <c r="A585" s="58" t="s">
        <v>61</v>
      </c>
      <c r="B585" s="59"/>
      <c r="C585" s="52">
        <v>11708.52</v>
      </c>
    </row>
    <row r="586" spans="1:7" ht="15.75" customHeight="1" x14ac:dyDescent="0.25">
      <c r="A586" s="58" t="s">
        <v>64</v>
      </c>
      <c r="B586" s="59"/>
      <c r="C586" s="12">
        <v>279051.63</v>
      </c>
    </row>
    <row r="587" spans="1:7" ht="15.75" customHeight="1" x14ac:dyDescent="0.25">
      <c r="A587" s="53" t="s">
        <v>30</v>
      </c>
      <c r="B587" s="55"/>
      <c r="C587" s="12">
        <f>2947.5+91043.37</f>
        <v>93990.87</v>
      </c>
    </row>
    <row r="588" spans="1:7" ht="15.75" x14ac:dyDescent="0.25">
      <c r="A588" s="35" t="s">
        <v>14</v>
      </c>
      <c r="B588" s="36"/>
      <c r="C588" s="12">
        <v>206922.4</v>
      </c>
    </row>
    <row r="589" spans="1:7" ht="15.75" x14ac:dyDescent="0.25">
      <c r="A589" s="35" t="s">
        <v>16</v>
      </c>
      <c r="B589" s="36"/>
      <c r="C589" s="12">
        <v>114870.6</v>
      </c>
    </row>
    <row r="590" spans="1:7" ht="15.75" x14ac:dyDescent="0.25">
      <c r="A590" s="35" t="s">
        <v>17</v>
      </c>
      <c r="B590" s="36"/>
      <c r="C590" s="12">
        <v>224919.73</v>
      </c>
    </row>
    <row r="591" spans="1:7" ht="15.75" x14ac:dyDescent="0.25">
      <c r="A591" s="35"/>
      <c r="B591" s="36"/>
      <c r="C591" s="12"/>
    </row>
    <row r="592" spans="1:7" ht="16.5" thickBot="1" x14ac:dyDescent="0.3">
      <c r="A592" s="64" t="s">
        <v>18</v>
      </c>
      <c r="B592" s="65"/>
      <c r="C592" s="24">
        <f>SUM(C582:C590)</f>
        <v>1068889.27</v>
      </c>
      <c r="D592" s="3"/>
      <c r="E592" s="42"/>
      <c r="F592" s="21"/>
      <c r="G592" s="16"/>
    </row>
    <row r="593" spans="1:3" ht="15" customHeight="1" x14ac:dyDescent="0.25">
      <c r="A593"/>
    </row>
    <row r="594" spans="1:3" ht="15" customHeight="1" x14ac:dyDescent="0.25">
      <c r="A594"/>
    </row>
    <row r="595" spans="1:3" ht="15" customHeight="1" x14ac:dyDescent="0.25">
      <c r="A595"/>
    </row>
    <row r="596" spans="1:3" x14ac:dyDescent="0.25">
      <c r="A596" s="3" t="s">
        <v>45</v>
      </c>
      <c r="B596" s="25"/>
      <c r="C596" s="34" t="s">
        <v>46</v>
      </c>
    </row>
    <row r="607" spans="1:3" x14ac:dyDescent="0.25">
      <c r="A607"/>
      <c r="C607" t="s">
        <v>43</v>
      </c>
    </row>
    <row r="608" spans="1:3" x14ac:dyDescent="0.25">
      <c r="A608"/>
      <c r="C608" s="32" t="s">
        <v>44</v>
      </c>
    </row>
    <row r="609" spans="1:6" x14ac:dyDescent="0.25">
      <c r="A609"/>
      <c r="C609" s="33"/>
    </row>
    <row r="610" spans="1:6" x14ac:dyDescent="0.25">
      <c r="A610"/>
    </row>
    <row r="611" spans="1:6" x14ac:dyDescent="0.25">
      <c r="A611"/>
    </row>
    <row r="612" spans="1:6" ht="15.75" thickBot="1" x14ac:dyDescent="0.3">
      <c r="A612"/>
    </row>
    <row r="613" spans="1:6" ht="16.5" thickBot="1" x14ac:dyDescent="0.3">
      <c r="A613" s="4" t="s">
        <v>57</v>
      </c>
      <c r="B613" s="5"/>
      <c r="C613" s="51" t="s">
        <v>59</v>
      </c>
      <c r="D613" s="3"/>
    </row>
    <row r="614" spans="1:6" ht="15.75" x14ac:dyDescent="0.25">
      <c r="A614" s="6"/>
      <c r="B614" s="7"/>
      <c r="C614" s="8"/>
      <c r="D614" s="3"/>
    </row>
    <row r="615" spans="1:6" ht="15.75" x14ac:dyDescent="0.25">
      <c r="A615" s="9" t="s">
        <v>1</v>
      </c>
      <c r="B615" s="10"/>
      <c r="C615" s="11"/>
      <c r="D615" s="3"/>
    </row>
    <row r="616" spans="1:6" ht="15.75" x14ac:dyDescent="0.25">
      <c r="A616" s="68" t="s">
        <v>2</v>
      </c>
      <c r="B616" s="69"/>
      <c r="C616" s="12">
        <v>391247.59</v>
      </c>
      <c r="D616" s="3"/>
    </row>
    <row r="617" spans="1:6" ht="15.75" x14ac:dyDescent="0.25">
      <c r="A617" s="56" t="s">
        <v>3</v>
      </c>
      <c r="B617" s="57"/>
      <c r="C617" s="12">
        <v>125100.42</v>
      </c>
      <c r="D617" s="3"/>
    </row>
    <row r="618" spans="1:6" ht="15.75" x14ac:dyDescent="0.25">
      <c r="A618" s="60" t="s">
        <v>4</v>
      </c>
      <c r="B618" s="61"/>
      <c r="C618" s="12">
        <v>1062791.23</v>
      </c>
      <c r="D618" s="3"/>
    </row>
    <row r="619" spans="1:6" ht="15.75" x14ac:dyDescent="0.25">
      <c r="A619" s="13" t="s">
        <v>7</v>
      </c>
      <c r="B619" s="14"/>
      <c r="C619" s="15">
        <f>SUM(C618)</f>
        <v>1062791.23</v>
      </c>
      <c r="D619" s="16"/>
    </row>
    <row r="620" spans="1:6" ht="15.75" x14ac:dyDescent="0.25">
      <c r="A620" s="17"/>
      <c r="B620" s="18"/>
      <c r="C620" s="19"/>
      <c r="D620" s="20"/>
      <c r="E620" s="41"/>
      <c r="F620" s="21"/>
    </row>
    <row r="621" spans="1:6" ht="15.75" x14ac:dyDescent="0.25">
      <c r="A621" s="62" t="s">
        <v>8</v>
      </c>
      <c r="B621" s="63"/>
      <c r="C621" s="22"/>
      <c r="D621" s="20"/>
      <c r="E621" s="41"/>
      <c r="F621" s="21"/>
    </row>
    <row r="622" spans="1:6" ht="15" customHeight="1" x14ac:dyDescent="0.25">
      <c r="A622" s="60" t="s">
        <v>9</v>
      </c>
      <c r="B622" s="61"/>
      <c r="C622" s="12">
        <v>83954.52</v>
      </c>
    </row>
    <row r="623" spans="1:6" ht="32.25" customHeight="1" x14ac:dyDescent="0.25">
      <c r="A623" s="58" t="s">
        <v>61</v>
      </c>
      <c r="B623" s="59"/>
      <c r="C623" s="52">
        <v>10408.32</v>
      </c>
    </row>
    <row r="624" spans="1:6" ht="15.75" customHeight="1" x14ac:dyDescent="0.25">
      <c r="A624" s="53" t="s">
        <v>12</v>
      </c>
      <c r="B624" s="55"/>
      <c r="C624" s="12">
        <v>248065.29</v>
      </c>
    </row>
    <row r="625" spans="1:7" ht="15.75" customHeight="1" x14ac:dyDescent="0.25">
      <c r="A625" s="53" t="s">
        <v>30</v>
      </c>
      <c r="B625" s="55"/>
      <c r="C625" s="12">
        <f>3692.41+80933.71</f>
        <v>84626.12000000001</v>
      </c>
    </row>
    <row r="626" spans="1:7" ht="15.75" customHeight="1" x14ac:dyDescent="0.25">
      <c r="A626" s="53" t="s">
        <v>48</v>
      </c>
      <c r="B626" s="55"/>
      <c r="C626" s="12">
        <v>1000</v>
      </c>
    </row>
    <row r="627" spans="1:7" ht="15.75" x14ac:dyDescent="0.25">
      <c r="A627" s="44" t="s">
        <v>14</v>
      </c>
      <c r="B627" s="45"/>
      <c r="C627" s="12">
        <v>184278.46</v>
      </c>
    </row>
    <row r="628" spans="1:7" ht="15.75" x14ac:dyDescent="0.25">
      <c r="A628" s="44" t="s">
        <v>16</v>
      </c>
      <c r="B628" s="45"/>
      <c r="C628" s="12">
        <v>99219.98</v>
      </c>
    </row>
    <row r="629" spans="1:7" ht="15.75" x14ac:dyDescent="0.25">
      <c r="A629" s="44" t="s">
        <v>17</v>
      </c>
      <c r="B629" s="45"/>
      <c r="C629" s="12">
        <v>201344.13</v>
      </c>
    </row>
    <row r="630" spans="1:7" ht="15.75" x14ac:dyDescent="0.25">
      <c r="A630" s="44"/>
      <c r="B630" s="45"/>
      <c r="C630" s="12"/>
    </row>
    <row r="631" spans="1:7" ht="16.5" thickBot="1" x14ac:dyDescent="0.3">
      <c r="A631" s="64" t="s">
        <v>18</v>
      </c>
      <c r="B631" s="65"/>
      <c r="C631" s="24">
        <f>SUM(C622:C629)</f>
        <v>912896.82</v>
      </c>
      <c r="D631" s="3"/>
      <c r="E631" s="42"/>
      <c r="F631" s="21"/>
      <c r="G631" s="16"/>
    </row>
    <row r="632" spans="1:7" ht="15" customHeight="1" x14ac:dyDescent="0.25">
      <c r="A632"/>
    </row>
    <row r="633" spans="1:7" ht="15" customHeight="1" x14ac:dyDescent="0.25">
      <c r="A633"/>
    </row>
    <row r="634" spans="1:7" ht="15" customHeight="1" x14ac:dyDescent="0.25">
      <c r="A634"/>
    </row>
    <row r="635" spans="1:7" x14ac:dyDescent="0.25">
      <c r="A635" s="3" t="s">
        <v>45</v>
      </c>
      <c r="B635" s="25"/>
      <c r="C635" s="34" t="s">
        <v>46</v>
      </c>
    </row>
    <row r="650" spans="1:4" x14ac:dyDescent="0.25">
      <c r="A650"/>
      <c r="C650" t="s">
        <v>43</v>
      </c>
    </row>
    <row r="651" spans="1:4" x14ac:dyDescent="0.25">
      <c r="A651"/>
      <c r="C651" s="32" t="s">
        <v>44</v>
      </c>
    </row>
    <row r="652" spans="1:4" x14ac:dyDescent="0.25">
      <c r="A652"/>
      <c r="C652" s="33"/>
    </row>
    <row r="653" spans="1:4" x14ac:dyDescent="0.25">
      <c r="A653"/>
    </row>
    <row r="654" spans="1:4" x14ac:dyDescent="0.25">
      <c r="A654"/>
    </row>
    <row r="655" spans="1:4" ht="15.75" thickBot="1" x14ac:dyDescent="0.3">
      <c r="A655"/>
    </row>
    <row r="656" spans="1:4" ht="16.5" thickBot="1" x14ac:dyDescent="0.3">
      <c r="A656" s="4" t="s">
        <v>58</v>
      </c>
      <c r="B656" s="5"/>
      <c r="C656" s="51" t="s">
        <v>59</v>
      </c>
      <c r="D656" s="3"/>
    </row>
    <row r="657" spans="1:7" ht="15.75" x14ac:dyDescent="0.25">
      <c r="A657" s="6"/>
      <c r="B657" s="7"/>
      <c r="C657" s="8"/>
      <c r="D657" s="3"/>
    </row>
    <row r="658" spans="1:7" ht="15.75" x14ac:dyDescent="0.25">
      <c r="A658" s="9" t="s">
        <v>1</v>
      </c>
      <c r="B658" s="10"/>
      <c r="C658" s="11"/>
      <c r="D658" s="3"/>
    </row>
    <row r="659" spans="1:7" ht="15.75" x14ac:dyDescent="0.25">
      <c r="A659" s="60" t="s">
        <v>4</v>
      </c>
      <c r="B659" s="61"/>
      <c r="C659" s="12">
        <v>233986.76</v>
      </c>
      <c r="D659" s="3"/>
    </row>
    <row r="660" spans="1:7" ht="15.75" x14ac:dyDescent="0.25">
      <c r="A660" s="44" t="s">
        <v>56</v>
      </c>
      <c r="B660" s="45"/>
      <c r="C660" s="12">
        <v>220815</v>
      </c>
      <c r="D660" s="3"/>
    </row>
    <row r="661" spans="1:7" ht="15.75" x14ac:dyDescent="0.25">
      <c r="A661" s="13" t="s">
        <v>7</v>
      </c>
      <c r="B661" s="14"/>
      <c r="C661" s="15">
        <f>SUM(C659:C660)</f>
        <v>454801.76</v>
      </c>
      <c r="D661" s="16"/>
    </row>
    <row r="662" spans="1:7" ht="15.75" x14ac:dyDescent="0.25">
      <c r="A662" s="17"/>
      <c r="B662" s="18"/>
      <c r="C662" s="19"/>
      <c r="D662" s="20"/>
      <c r="E662" s="41"/>
      <c r="F662" s="21"/>
    </row>
    <row r="663" spans="1:7" ht="15.75" x14ac:dyDescent="0.25">
      <c r="A663" s="62" t="s">
        <v>8</v>
      </c>
      <c r="B663" s="63"/>
      <c r="C663" s="22"/>
      <c r="D663" s="20"/>
      <c r="E663" s="41"/>
      <c r="F663" s="21"/>
    </row>
    <row r="664" spans="1:7" ht="15" customHeight="1" x14ac:dyDescent="0.25">
      <c r="A664" s="60" t="s">
        <v>9</v>
      </c>
      <c r="B664" s="61"/>
      <c r="C664" s="12">
        <v>19715.580000000002</v>
      </c>
    </row>
    <row r="665" spans="1:7" ht="15" customHeight="1" x14ac:dyDescent="0.25">
      <c r="A665" s="53" t="s">
        <v>30</v>
      </c>
      <c r="B665" s="54"/>
      <c r="C665" s="12">
        <v>7427.41</v>
      </c>
    </row>
    <row r="666" spans="1:7" ht="15.75" x14ac:dyDescent="0.25">
      <c r="A666" s="44" t="s">
        <v>48</v>
      </c>
      <c r="B666" s="45"/>
      <c r="C666" s="12">
        <v>1000</v>
      </c>
    </row>
    <row r="667" spans="1:7" ht="15.75" x14ac:dyDescent="0.25">
      <c r="A667" s="44" t="s">
        <v>14</v>
      </c>
      <c r="B667" s="45"/>
      <c r="C667" s="12">
        <v>3000</v>
      </c>
    </row>
    <row r="668" spans="1:7" ht="15.75" x14ac:dyDescent="0.25">
      <c r="A668" s="44" t="s">
        <v>16</v>
      </c>
      <c r="B668" s="45"/>
      <c r="C668" s="12">
        <v>22257.040000000001</v>
      </c>
    </row>
    <row r="669" spans="1:7" ht="15.75" x14ac:dyDescent="0.25">
      <c r="A669" s="44" t="s">
        <v>17</v>
      </c>
      <c r="B669" s="45"/>
      <c r="C669" s="12">
        <v>30287.29</v>
      </c>
    </row>
    <row r="670" spans="1:7" ht="15.75" x14ac:dyDescent="0.25">
      <c r="A670" s="44"/>
      <c r="B670" s="45"/>
      <c r="C670" s="12"/>
    </row>
    <row r="671" spans="1:7" ht="16.5" thickBot="1" x14ac:dyDescent="0.3">
      <c r="A671" s="64" t="s">
        <v>18</v>
      </c>
      <c r="B671" s="65"/>
      <c r="C671" s="24">
        <f>SUM(C664:C669)</f>
        <v>83687.320000000007</v>
      </c>
      <c r="D671" s="3"/>
      <c r="E671" s="42"/>
      <c r="F671" s="21"/>
      <c r="G671" s="16"/>
    </row>
    <row r="672" spans="1:7" ht="15" customHeight="1" x14ac:dyDescent="0.25">
      <c r="A672"/>
    </row>
    <row r="673" spans="1:3" ht="15" customHeight="1" x14ac:dyDescent="0.25">
      <c r="A673"/>
    </row>
    <row r="674" spans="1:3" ht="15" customHeight="1" x14ac:dyDescent="0.25">
      <c r="A674"/>
    </row>
    <row r="675" spans="1:3" x14ac:dyDescent="0.25">
      <c r="A675" s="3" t="s">
        <v>45</v>
      </c>
      <c r="B675" s="25"/>
      <c r="C675" s="34" t="s">
        <v>46</v>
      </c>
    </row>
    <row r="695" spans="1:4" x14ac:dyDescent="0.25">
      <c r="A695" s="3"/>
      <c r="B695" s="25"/>
      <c r="C695" t="s">
        <v>43</v>
      </c>
    </row>
    <row r="696" spans="1:4" x14ac:dyDescent="0.25">
      <c r="A696" s="3"/>
      <c r="B696" s="25"/>
      <c r="C696" s="32" t="s">
        <v>44</v>
      </c>
    </row>
    <row r="697" spans="1:4" x14ac:dyDescent="0.25">
      <c r="A697" s="3"/>
      <c r="B697" s="25"/>
      <c r="C697" s="33"/>
    </row>
    <row r="698" spans="1:4" x14ac:dyDescent="0.25">
      <c r="A698" s="3"/>
      <c r="B698" s="25"/>
      <c r="C698" s="21"/>
    </row>
    <row r="699" spans="1:4" ht="15.75" thickBot="1" x14ac:dyDescent="0.3"/>
    <row r="700" spans="1:4" ht="16.5" thickBot="1" x14ac:dyDescent="0.3">
      <c r="A700" s="4" t="s">
        <v>53</v>
      </c>
      <c r="B700" s="5"/>
      <c r="C700" s="51" t="s">
        <v>59</v>
      </c>
      <c r="D700" s="3"/>
    </row>
    <row r="701" spans="1:4" ht="15.75" x14ac:dyDescent="0.25">
      <c r="A701" s="6"/>
      <c r="B701" s="7"/>
      <c r="C701" s="8"/>
      <c r="D701" s="3"/>
    </row>
    <row r="702" spans="1:4" ht="15.75" x14ac:dyDescent="0.25">
      <c r="A702" s="9" t="s">
        <v>1</v>
      </c>
      <c r="B702" s="10"/>
      <c r="C702" s="11"/>
      <c r="D702" s="3"/>
    </row>
    <row r="703" spans="1:4" ht="15.75" x14ac:dyDescent="0.25">
      <c r="A703" s="68" t="s">
        <v>2</v>
      </c>
      <c r="B703" s="69"/>
      <c r="C703" s="15">
        <v>1108533.75</v>
      </c>
      <c r="D703" s="3"/>
    </row>
    <row r="704" spans="1:4" ht="15.75" x14ac:dyDescent="0.25">
      <c r="A704" s="37" t="s">
        <v>3</v>
      </c>
      <c r="B704" s="38"/>
      <c r="C704" s="15">
        <v>340888.87</v>
      </c>
      <c r="D704" s="3"/>
    </row>
    <row r="705" spans="1:6" ht="15.75" x14ac:dyDescent="0.25">
      <c r="A705" s="60" t="s">
        <v>4</v>
      </c>
      <c r="B705" s="61"/>
      <c r="C705" s="12">
        <v>2712958.38</v>
      </c>
      <c r="D705" s="3"/>
    </row>
    <row r="706" spans="1:6" ht="15.75" x14ac:dyDescent="0.25">
      <c r="A706" s="35" t="s">
        <v>5</v>
      </c>
      <c r="B706" s="36"/>
      <c r="C706" s="12">
        <v>71100</v>
      </c>
      <c r="D706" s="3"/>
    </row>
    <row r="707" spans="1:6" ht="15.75" x14ac:dyDescent="0.25">
      <c r="A707" s="35" t="s">
        <v>6</v>
      </c>
      <c r="B707" s="36"/>
      <c r="C707" s="12">
        <v>65508</v>
      </c>
      <c r="D707" s="3"/>
    </row>
    <row r="708" spans="1:6" ht="15.75" x14ac:dyDescent="0.25">
      <c r="A708" s="13" t="s">
        <v>7</v>
      </c>
      <c r="B708" s="14"/>
      <c r="C708" s="15">
        <f>SUM(C705:C707)</f>
        <v>2849566.38</v>
      </c>
      <c r="D708" s="16"/>
    </row>
    <row r="709" spans="1:6" ht="15.75" x14ac:dyDescent="0.25">
      <c r="A709" s="17"/>
      <c r="B709" s="18"/>
      <c r="C709" s="19"/>
      <c r="D709" s="20"/>
      <c r="E709" s="41"/>
      <c r="F709" s="21"/>
    </row>
    <row r="710" spans="1:6" ht="15.75" x14ac:dyDescent="0.25">
      <c r="A710" s="62" t="s">
        <v>8</v>
      </c>
      <c r="B710" s="63"/>
      <c r="C710" s="22"/>
      <c r="D710" s="20"/>
      <c r="E710" s="41"/>
      <c r="F710" s="21"/>
    </row>
    <row r="711" spans="1:6" ht="15" customHeight="1" x14ac:dyDescent="0.25">
      <c r="A711" s="60" t="s">
        <v>9</v>
      </c>
      <c r="B711" s="61"/>
      <c r="C711" s="12">
        <v>272448.82</v>
      </c>
    </row>
    <row r="712" spans="1:6" ht="15" customHeight="1" x14ac:dyDescent="0.25">
      <c r="A712" s="44" t="s">
        <v>60</v>
      </c>
      <c r="B712" s="45"/>
      <c r="C712" s="12">
        <v>161429</v>
      </c>
    </row>
    <row r="713" spans="1:6" ht="15" customHeight="1" x14ac:dyDescent="0.25">
      <c r="A713" s="35" t="s">
        <v>10</v>
      </c>
      <c r="B713" s="36"/>
      <c r="C713" s="12">
        <v>2868.96</v>
      </c>
    </row>
    <row r="714" spans="1:6" ht="15.75" x14ac:dyDescent="0.25">
      <c r="A714" s="35" t="s">
        <v>11</v>
      </c>
      <c r="B714" s="36"/>
      <c r="C714" s="12">
        <v>4788</v>
      </c>
    </row>
    <row r="715" spans="1:6" ht="15.75" x14ac:dyDescent="0.25">
      <c r="A715" s="35" t="s">
        <v>32</v>
      </c>
      <c r="B715" s="36"/>
      <c r="C715" s="12">
        <v>45977.04</v>
      </c>
    </row>
    <row r="716" spans="1:6" ht="30.75" customHeight="1" x14ac:dyDescent="0.25">
      <c r="A716" s="58" t="s">
        <v>61</v>
      </c>
      <c r="B716" s="59"/>
      <c r="C716" s="52">
        <v>24479.4</v>
      </c>
    </row>
    <row r="717" spans="1:6" ht="15.75" x14ac:dyDescent="0.25">
      <c r="A717" s="35" t="s">
        <v>12</v>
      </c>
      <c r="B717" s="36"/>
      <c r="C717" s="12">
        <f>633298.01+700+1000</f>
        <v>634998.01</v>
      </c>
    </row>
    <row r="718" spans="1:6" ht="15.75" x14ac:dyDescent="0.25">
      <c r="A718" s="35" t="s">
        <v>30</v>
      </c>
      <c r="B718" s="36"/>
      <c r="C718" s="12">
        <f>2804+207652.56</f>
        <v>210456.56</v>
      </c>
    </row>
    <row r="719" spans="1:6" ht="15.75" x14ac:dyDescent="0.25">
      <c r="A719" s="35" t="s">
        <v>13</v>
      </c>
      <c r="B719" s="36"/>
      <c r="C719" s="12">
        <v>12661.8</v>
      </c>
    </row>
    <row r="720" spans="1:6" ht="15.75" x14ac:dyDescent="0.25">
      <c r="A720" s="35" t="s">
        <v>40</v>
      </c>
      <c r="B720" s="36"/>
      <c r="C720" s="12">
        <v>898565</v>
      </c>
    </row>
    <row r="721" spans="1:8" ht="15.75" x14ac:dyDescent="0.25">
      <c r="A721" s="35" t="s">
        <v>14</v>
      </c>
      <c r="B721" s="36"/>
      <c r="C721" s="12">
        <v>465866.88</v>
      </c>
    </row>
    <row r="722" spans="1:8" ht="15.75" x14ac:dyDescent="0.25">
      <c r="A722" s="35" t="s">
        <v>16</v>
      </c>
      <c r="B722" s="36"/>
      <c r="C722" s="12">
        <v>240164.65</v>
      </c>
    </row>
    <row r="723" spans="1:8" ht="15.75" x14ac:dyDescent="0.25">
      <c r="A723" s="35" t="s">
        <v>17</v>
      </c>
      <c r="B723" s="36"/>
      <c r="C723" s="12">
        <v>503858.11</v>
      </c>
    </row>
    <row r="724" spans="1:8" ht="15.75" x14ac:dyDescent="0.25">
      <c r="A724" s="35" t="s">
        <v>20</v>
      </c>
      <c r="B724" s="36"/>
      <c r="C724" s="12">
        <v>9190</v>
      </c>
    </row>
    <row r="725" spans="1:8" ht="15.75" x14ac:dyDescent="0.25">
      <c r="A725" s="39"/>
      <c r="B725" s="40"/>
      <c r="C725" s="12"/>
    </row>
    <row r="726" spans="1:8" ht="16.5" thickBot="1" x14ac:dyDescent="0.3">
      <c r="A726" s="64" t="s">
        <v>18</v>
      </c>
      <c r="B726" s="65"/>
      <c r="C726" s="24">
        <f>SUM(C711:C724)</f>
        <v>3487752.2299999995</v>
      </c>
      <c r="D726" s="3"/>
      <c r="E726" s="42"/>
      <c r="F726" s="21"/>
      <c r="G726" s="16"/>
    </row>
    <row r="727" spans="1:8" x14ac:dyDescent="0.25">
      <c r="A727"/>
    </row>
    <row r="728" spans="1:8" x14ac:dyDescent="0.25">
      <c r="A728"/>
    </row>
    <row r="729" spans="1:8" x14ac:dyDescent="0.25">
      <c r="A729"/>
    </row>
    <row r="730" spans="1:8" x14ac:dyDescent="0.25">
      <c r="A730" s="3" t="s">
        <v>45</v>
      </c>
      <c r="B730" s="25"/>
      <c r="C730" s="34" t="s">
        <v>46</v>
      </c>
    </row>
    <row r="731" spans="1:8" x14ac:dyDescent="0.25">
      <c r="A731"/>
    </row>
    <row r="736" spans="1:8" x14ac:dyDescent="0.25">
      <c r="G736" s="43"/>
      <c r="H736" s="43"/>
    </row>
  </sheetData>
  <mergeCells count="101">
    <mergeCell ref="A726:B726"/>
    <mergeCell ref="A531:B531"/>
    <mergeCell ref="A535:B535"/>
    <mergeCell ref="A536:B536"/>
    <mergeCell ref="A545:B545"/>
    <mergeCell ref="A711:B711"/>
    <mergeCell ref="A710:B710"/>
    <mergeCell ref="A573:B573"/>
    <mergeCell ref="A581:B581"/>
    <mergeCell ref="A582:B582"/>
    <mergeCell ref="A592:B592"/>
    <mergeCell ref="A616:B616"/>
    <mergeCell ref="A621:B621"/>
    <mergeCell ref="A622:B622"/>
    <mergeCell ref="A631:B631"/>
    <mergeCell ref="A146:B146"/>
    <mergeCell ref="A147:B147"/>
    <mergeCell ref="A161:B161"/>
    <mergeCell ref="A182:B182"/>
    <mergeCell ref="A321:B321"/>
    <mergeCell ref="A659:B659"/>
    <mergeCell ref="A487:B487"/>
    <mergeCell ref="A9:B9"/>
    <mergeCell ref="A11:B11"/>
    <mergeCell ref="A16:B16"/>
    <mergeCell ref="A17:B17"/>
    <mergeCell ref="A29:B29"/>
    <mergeCell ref="A63:B63"/>
    <mergeCell ref="A207:B207"/>
    <mergeCell ref="A184:B184"/>
    <mergeCell ref="A190:B190"/>
    <mergeCell ref="A191:B191"/>
    <mergeCell ref="A100:B100"/>
    <mergeCell ref="A108:B108"/>
    <mergeCell ref="A273:B273"/>
    <mergeCell ref="A280:B280"/>
    <mergeCell ref="A21:B21"/>
    <mergeCell ref="A52:B52"/>
    <mergeCell ref="A57:B57"/>
    <mergeCell ref="A62:B62"/>
    <mergeCell ref="A73:B73"/>
    <mergeCell ref="A94:B94"/>
    <mergeCell ref="A96:B96"/>
    <mergeCell ref="A101:B101"/>
    <mergeCell ref="A138:B138"/>
    <mergeCell ref="A140:B140"/>
    <mergeCell ref="A56:B56"/>
    <mergeCell ref="A463:B463"/>
    <mergeCell ref="A485:B485"/>
    <mergeCell ref="A703:B703"/>
    <mergeCell ref="A705:B705"/>
    <mergeCell ref="A360:B360"/>
    <mergeCell ref="A361:B361"/>
    <mergeCell ref="A494:B494"/>
    <mergeCell ref="A495:B495"/>
    <mergeCell ref="A509:B509"/>
    <mergeCell ref="A367:B367"/>
    <mergeCell ref="A379:B379"/>
    <mergeCell ref="A399:B399"/>
    <mergeCell ref="A408:B408"/>
    <mergeCell ref="A422:B422"/>
    <mergeCell ref="A401:B401"/>
    <mergeCell ref="A407:B407"/>
    <mergeCell ref="A450:B450"/>
    <mergeCell ref="A443:B443"/>
    <mergeCell ref="A445:B445"/>
    <mergeCell ref="A451:B451"/>
    <mergeCell ref="A413:B413"/>
    <mergeCell ref="A312:B312"/>
    <mergeCell ref="A314:B314"/>
    <mergeCell ref="A663:B663"/>
    <mergeCell ref="A664:B664"/>
    <mergeCell ref="A671:B671"/>
    <mergeCell ref="A716:B716"/>
    <mergeCell ref="A500:B500"/>
    <mergeCell ref="A529:B529"/>
    <mergeCell ref="A538:B538"/>
    <mergeCell ref="A539:B539"/>
    <mergeCell ref="A623:B623"/>
    <mergeCell ref="A455:B455"/>
    <mergeCell ref="A575:B575"/>
    <mergeCell ref="A585:B585"/>
    <mergeCell ref="A586:B586"/>
    <mergeCell ref="A618:B618"/>
    <mergeCell ref="A152:B152"/>
    <mergeCell ref="A197:B197"/>
    <mergeCell ref="A286:B286"/>
    <mergeCell ref="A327:B327"/>
    <mergeCell ref="A326:B326"/>
    <mergeCell ref="A322:B322"/>
    <mergeCell ref="A335:B335"/>
    <mergeCell ref="A356:B356"/>
    <mergeCell ref="A281:B281"/>
    <mergeCell ref="A226:B226"/>
    <mergeCell ref="A228:B228"/>
    <mergeCell ref="A234:B234"/>
    <mergeCell ref="A247:B247"/>
    <mergeCell ref="A271:B271"/>
    <mergeCell ref="A235:B235"/>
    <mergeCell ref="A297:B297"/>
    <mergeCell ref="A366:B366"/>
  </mergeCells>
  <pageMargins left="1.1023622047244095" right="0.70866141732283472" top="0.74803149606299213" bottom="0.74803149606299213" header="0.31496062992125984" footer="0.31496062992125984"/>
  <pageSetup paperSize="9" scale="11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2024-03-26T04:39:53Z</dcterms:modified>
</cp:coreProperties>
</file>